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4 október_technikai tantervmódosítás\Előterjesztés\Tantervek\BA\Tűzvédelmi mérnök\"/>
    </mc:Choice>
  </mc:AlternateContent>
  <bookViews>
    <workbookView xWindow="-15" yWindow="4425" windowWidth="12120" windowHeight="4380" tabRatio="750"/>
  </bookViews>
  <sheets>
    <sheet name="TŰZVÉDELMIMÉRNÖKI" sheetId="8" r:id="rId1"/>
    <sheet name="Előtanulmányi rend" sheetId="16" r:id="rId2"/>
  </sheets>
  <definedNames>
    <definedName name="_1A83.2_1">#REF!</definedName>
    <definedName name="_2A83.2_2">#REF!</definedName>
    <definedName name="_3A83.2_3">#REF!</definedName>
    <definedName name="_4A83.2_4">#REF!</definedName>
    <definedName name="A83.2">#REF!</definedName>
    <definedName name="másol">#REF!</definedName>
    <definedName name="_xlnm.Print_Area" localSheetId="0">TŰZVÉDELMIMÉRNÖKI!$A$1:$BH$149</definedName>
  </definedNames>
  <calcPr calcId="162913"/>
</workbook>
</file>

<file path=xl/calcChain.xml><?xml version="1.0" encoding="utf-8"?>
<calcChain xmlns="http://schemas.openxmlformats.org/spreadsheetml/2006/main">
  <c r="AZ89" i="8" l="1"/>
  <c r="AZ88" i="8"/>
  <c r="BB89" i="8"/>
  <c r="BB88" i="8"/>
  <c r="BB66" i="8"/>
  <c r="BB65" i="8"/>
  <c r="BB64" i="8"/>
  <c r="BB63" i="8"/>
  <c r="BB62" i="8"/>
  <c r="BB61" i="8"/>
  <c r="BB60" i="8"/>
  <c r="BB59" i="8"/>
  <c r="BB58" i="8"/>
  <c r="BB67" i="8"/>
  <c r="AC88" i="8" l="1"/>
  <c r="G50" i="8" l="1"/>
  <c r="E50" i="8"/>
  <c r="BA111" i="8"/>
  <c r="BC98" i="8"/>
  <c r="BC99" i="8"/>
  <c r="BC100" i="8"/>
  <c r="BC101" i="8"/>
  <c r="BC102" i="8"/>
  <c r="BC103" i="8"/>
  <c r="BC104" i="8"/>
  <c r="BC105" i="8"/>
  <c r="BC106" i="8"/>
  <c r="BC107" i="8"/>
  <c r="BC108" i="8"/>
  <c r="BC109" i="8"/>
  <c r="BC110" i="8"/>
  <c r="BC111" i="8"/>
  <c r="BC97" i="8"/>
  <c r="BA98" i="8"/>
  <c r="BA99" i="8"/>
  <c r="BA100" i="8"/>
  <c r="BA101" i="8"/>
  <c r="BA102" i="8"/>
  <c r="BA103" i="8"/>
  <c r="BA104" i="8"/>
  <c r="BA105" i="8"/>
  <c r="BA106" i="8"/>
  <c r="BA107" i="8"/>
  <c r="BA108" i="8"/>
  <c r="BA109" i="8"/>
  <c r="BA110" i="8"/>
  <c r="BA97" i="8"/>
  <c r="BC72" i="8"/>
  <c r="BC73" i="8"/>
  <c r="BC74" i="8"/>
  <c r="BC75" i="8"/>
  <c r="BC76" i="8"/>
  <c r="BC77" i="8"/>
  <c r="BC78" i="8"/>
  <c r="BC79" i="8"/>
  <c r="BC80" i="8"/>
  <c r="BC81" i="8"/>
  <c r="BC82" i="8"/>
  <c r="BC83" i="8"/>
  <c r="BC84" i="8"/>
  <c r="BC85" i="8"/>
  <c r="BC86" i="8"/>
  <c r="BC87" i="8"/>
  <c r="BC88" i="8"/>
  <c r="BC89" i="8"/>
  <c r="BC90" i="8"/>
  <c r="BC91" i="8"/>
  <c r="BC92" i="8"/>
  <c r="BC93" i="8"/>
  <c r="BA72" i="8"/>
  <c r="BA73" i="8"/>
  <c r="BA74" i="8"/>
  <c r="BA75" i="8"/>
  <c r="BA76" i="8"/>
  <c r="BA77" i="8"/>
  <c r="BA78" i="8"/>
  <c r="BA79" i="8"/>
  <c r="BA80" i="8"/>
  <c r="BA81" i="8"/>
  <c r="BA82" i="8"/>
  <c r="BA83" i="8"/>
  <c r="BA84" i="8"/>
  <c r="BA85" i="8"/>
  <c r="BA86" i="8"/>
  <c r="BA87" i="8"/>
  <c r="BA88" i="8"/>
  <c r="BA89" i="8"/>
  <c r="BA90" i="8"/>
  <c r="BA91" i="8"/>
  <c r="BA92" i="8"/>
  <c r="BA93" i="8"/>
  <c r="BC71" i="8"/>
  <c r="BA71" i="8"/>
  <c r="BC46" i="8"/>
  <c r="BC47" i="8"/>
  <c r="BC48" i="8"/>
  <c r="BC49" i="8"/>
  <c r="BC50" i="8"/>
  <c r="BC51" i="8"/>
  <c r="BC52" i="8"/>
  <c r="BC53" i="8"/>
  <c r="BC54" i="8"/>
  <c r="BC55" i="8"/>
  <c r="BC56" i="8"/>
  <c r="BC57" i="8"/>
  <c r="BC58" i="8"/>
  <c r="BC59" i="8"/>
  <c r="BC60" i="8"/>
  <c r="BC61" i="8"/>
  <c r="BC62" i="8"/>
  <c r="BC63" i="8"/>
  <c r="BC64" i="8"/>
  <c r="BC65" i="8"/>
  <c r="BC66" i="8"/>
  <c r="BC67" i="8"/>
  <c r="BC68" i="8"/>
  <c r="BA46" i="8"/>
  <c r="BA47" i="8"/>
  <c r="BA48" i="8"/>
  <c r="BA49" i="8"/>
  <c r="BA50" i="8"/>
  <c r="BA51" i="8"/>
  <c r="BA52" i="8"/>
  <c r="BA53" i="8"/>
  <c r="BA54" i="8"/>
  <c r="BA55" i="8"/>
  <c r="BA56" i="8"/>
  <c r="BA57" i="8"/>
  <c r="BA58" i="8"/>
  <c r="BA59" i="8"/>
  <c r="BA60" i="8"/>
  <c r="BA61" i="8"/>
  <c r="BA62" i="8"/>
  <c r="BA63" i="8"/>
  <c r="BA64" i="8"/>
  <c r="BA65" i="8"/>
  <c r="BA66" i="8"/>
  <c r="BA67" i="8"/>
  <c r="BA68" i="8"/>
  <c r="BC45" i="8"/>
  <c r="BA45" i="8"/>
  <c r="BC29" i="8"/>
  <c r="BC30" i="8"/>
  <c r="BC31" i="8"/>
  <c r="BC32" i="8"/>
  <c r="BC33" i="8"/>
  <c r="BC34" i="8"/>
  <c r="BC35" i="8"/>
  <c r="BC36" i="8"/>
  <c r="BC37" i="8"/>
  <c r="BC38" i="8"/>
  <c r="BC39" i="8"/>
  <c r="BC40" i="8"/>
  <c r="BC41" i="8"/>
  <c r="BC42" i="8"/>
  <c r="BC28" i="8"/>
  <c r="BA29" i="8"/>
  <c r="BA30" i="8"/>
  <c r="BA31" i="8"/>
  <c r="BA32" i="8"/>
  <c r="BA33" i="8"/>
  <c r="BA34" i="8"/>
  <c r="BA35" i="8"/>
  <c r="BA36" i="8"/>
  <c r="BA37" i="8"/>
  <c r="BA38" i="8"/>
  <c r="BA39" i="8"/>
  <c r="BA40" i="8"/>
  <c r="BA41" i="8"/>
  <c r="BA42" i="8"/>
  <c r="BA28" i="8"/>
  <c r="BC12" i="8"/>
  <c r="BC13" i="8"/>
  <c r="BC14" i="8"/>
  <c r="BC15" i="8"/>
  <c r="BC16" i="8"/>
  <c r="BC17" i="8"/>
  <c r="BC18" i="8"/>
  <c r="BC19" i="8"/>
  <c r="BC20" i="8"/>
  <c r="BC21" i="8"/>
  <c r="BC22" i="8"/>
  <c r="BC23" i="8"/>
  <c r="BC24" i="8"/>
  <c r="BC25" i="8"/>
  <c r="BA12" i="8"/>
  <c r="BA13" i="8"/>
  <c r="BA14" i="8"/>
  <c r="BA15" i="8"/>
  <c r="BA16" i="8"/>
  <c r="BA17" i="8"/>
  <c r="BA18" i="8"/>
  <c r="BA19" i="8"/>
  <c r="BA20" i="8"/>
  <c r="BA21" i="8"/>
  <c r="BA22" i="8"/>
  <c r="BA23" i="8"/>
  <c r="BA24" i="8"/>
  <c r="BA25" i="8"/>
  <c r="BC11" i="8"/>
  <c r="BA11" i="8"/>
  <c r="BB53" i="8"/>
  <c r="BB54" i="8"/>
  <c r="BA95" i="8" l="1"/>
  <c r="BA69" i="8"/>
  <c r="BA94" i="8"/>
  <c r="BC94" i="8"/>
  <c r="BA112" i="8"/>
  <c r="BC43" i="8"/>
  <c r="BC69" i="8"/>
  <c r="BA43" i="8"/>
  <c r="Y26" i="8" l="1"/>
  <c r="W26" i="8"/>
  <c r="M26" i="8"/>
  <c r="AW95" i="8"/>
  <c r="AU95" i="8"/>
  <c r="AQ95" i="8"/>
  <c r="AO95" i="8"/>
  <c r="AK95" i="8"/>
  <c r="AI95" i="8"/>
  <c r="AE95" i="8"/>
  <c r="AC95" i="8"/>
  <c r="Y95" i="8"/>
  <c r="W95" i="8"/>
  <c r="S95" i="8"/>
  <c r="E95" i="8"/>
  <c r="G95" i="8"/>
  <c r="Q95" i="8"/>
  <c r="AW113" i="8"/>
  <c r="AU113" i="8"/>
  <c r="AQ113" i="8"/>
  <c r="AO113" i="8"/>
  <c r="AK113" i="8"/>
  <c r="AI113" i="8"/>
  <c r="AE113" i="8"/>
  <c r="AC113" i="8"/>
  <c r="W113" i="8"/>
  <c r="Q113" i="8"/>
  <c r="Y113" i="8"/>
  <c r="M113" i="8"/>
  <c r="K113" i="8"/>
  <c r="BD71" i="8" l="1"/>
  <c r="M71" i="8" l="1"/>
  <c r="K71" i="8"/>
  <c r="AW112" i="8" l="1"/>
  <c r="AU112" i="8"/>
  <c r="AW98" i="8"/>
  <c r="AW99" i="8"/>
  <c r="AW100" i="8"/>
  <c r="AW101" i="8"/>
  <c r="AW102" i="8"/>
  <c r="AW103" i="8"/>
  <c r="AW104" i="8"/>
  <c r="AW105" i="8"/>
  <c r="AW106" i="8"/>
  <c r="AW107" i="8"/>
  <c r="AW108" i="8"/>
  <c r="AW109" i="8"/>
  <c r="AW110" i="8"/>
  <c r="AW111" i="8"/>
  <c r="AU98" i="8"/>
  <c r="AU99" i="8"/>
  <c r="AU100" i="8"/>
  <c r="AU101" i="8"/>
  <c r="AU102" i="8"/>
  <c r="AU103" i="8"/>
  <c r="AU104" i="8"/>
  <c r="AU105" i="8"/>
  <c r="AU106" i="8"/>
  <c r="AU107" i="8"/>
  <c r="AU108" i="8"/>
  <c r="AU109" i="8"/>
  <c r="AU110" i="8"/>
  <c r="AU111" i="8"/>
  <c r="AU97" i="8"/>
  <c r="AW94" i="8"/>
  <c r="AU94" i="8"/>
  <c r="AW72" i="8"/>
  <c r="AW73" i="8"/>
  <c r="AW74" i="8"/>
  <c r="AW75" i="8"/>
  <c r="AW76" i="8"/>
  <c r="AW77" i="8"/>
  <c r="AW78" i="8"/>
  <c r="AW79" i="8"/>
  <c r="AW80" i="8"/>
  <c r="AW81" i="8"/>
  <c r="AW82" i="8"/>
  <c r="AW83" i="8"/>
  <c r="AW84" i="8"/>
  <c r="AW85" i="8"/>
  <c r="AW86" i="8"/>
  <c r="AW87" i="8"/>
  <c r="AW88" i="8"/>
  <c r="AW89" i="8"/>
  <c r="AW90" i="8"/>
  <c r="AW91" i="8"/>
  <c r="AW92" i="8"/>
  <c r="AW93" i="8"/>
  <c r="AU72" i="8"/>
  <c r="AU73" i="8"/>
  <c r="AU74" i="8"/>
  <c r="AU75" i="8"/>
  <c r="AU76" i="8"/>
  <c r="AU77" i="8"/>
  <c r="AU78" i="8"/>
  <c r="AU79" i="8"/>
  <c r="AU80" i="8"/>
  <c r="AU81" i="8"/>
  <c r="AU82" i="8"/>
  <c r="AU83" i="8"/>
  <c r="AU84" i="8"/>
  <c r="AU85" i="8"/>
  <c r="AU86" i="8"/>
  <c r="AU87" i="8"/>
  <c r="AU88" i="8"/>
  <c r="AU89" i="8"/>
  <c r="AU90" i="8"/>
  <c r="AU91" i="8"/>
  <c r="AU92" i="8"/>
  <c r="AU93" i="8"/>
  <c r="AW71" i="8"/>
  <c r="AU71" i="8"/>
  <c r="AW69" i="8"/>
  <c r="AU69" i="8"/>
  <c r="AW47" i="8"/>
  <c r="AW48" i="8"/>
  <c r="AW49" i="8"/>
  <c r="AW50" i="8"/>
  <c r="AW51" i="8"/>
  <c r="AW52" i="8"/>
  <c r="AW53" i="8"/>
  <c r="AW54" i="8"/>
  <c r="AW55" i="8"/>
  <c r="AW56" i="8"/>
  <c r="AW57" i="8"/>
  <c r="AW58" i="8"/>
  <c r="AW59" i="8"/>
  <c r="AW60" i="8"/>
  <c r="AW61" i="8"/>
  <c r="AW62" i="8"/>
  <c r="AW63" i="8"/>
  <c r="AW64" i="8"/>
  <c r="AW65" i="8"/>
  <c r="AW66" i="8"/>
  <c r="AW67" i="8"/>
  <c r="AW68" i="8"/>
  <c r="AU47" i="8"/>
  <c r="AU48" i="8"/>
  <c r="AU49" i="8"/>
  <c r="AU50" i="8"/>
  <c r="AU51" i="8"/>
  <c r="AU52" i="8"/>
  <c r="AU53" i="8"/>
  <c r="AU54" i="8"/>
  <c r="AU55" i="8"/>
  <c r="AU56" i="8"/>
  <c r="AU57" i="8"/>
  <c r="AU58" i="8"/>
  <c r="AU59" i="8"/>
  <c r="AU60" i="8"/>
  <c r="AU61" i="8"/>
  <c r="AU62" i="8"/>
  <c r="AU63" i="8"/>
  <c r="AU64" i="8"/>
  <c r="AU65" i="8"/>
  <c r="AU66" i="8"/>
  <c r="AU67" i="8"/>
  <c r="AU68" i="8"/>
  <c r="AW46" i="8"/>
  <c r="AU46" i="8"/>
  <c r="AW45" i="8"/>
  <c r="AU45" i="8"/>
  <c r="AW43" i="8"/>
  <c r="AU43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41" i="8"/>
  <c r="AW42" i="8"/>
  <c r="AU29" i="8"/>
  <c r="AU30" i="8"/>
  <c r="AU31" i="8"/>
  <c r="AU32" i="8"/>
  <c r="AU33" i="8"/>
  <c r="AU34" i="8"/>
  <c r="AU35" i="8"/>
  <c r="AU36" i="8"/>
  <c r="AU37" i="8"/>
  <c r="AU38" i="8"/>
  <c r="AU39" i="8"/>
  <c r="AU40" i="8"/>
  <c r="AU41" i="8"/>
  <c r="AU42" i="8"/>
  <c r="AW28" i="8"/>
  <c r="AU28" i="8"/>
  <c r="AW26" i="8"/>
  <c r="AU26" i="8"/>
  <c r="AW12" i="8"/>
  <c r="AW13" i="8"/>
  <c r="AW14" i="8"/>
  <c r="AW15" i="8"/>
  <c r="AW16" i="8"/>
  <c r="AW17" i="8"/>
  <c r="AW18" i="8"/>
  <c r="AW19" i="8"/>
  <c r="AW20" i="8"/>
  <c r="AW21" i="8"/>
  <c r="AW22" i="8"/>
  <c r="AW23" i="8"/>
  <c r="AW24" i="8"/>
  <c r="AW25" i="8"/>
  <c r="AU12" i="8"/>
  <c r="AU13" i="8"/>
  <c r="AU14" i="8"/>
  <c r="AU15" i="8"/>
  <c r="AU16" i="8"/>
  <c r="AU17" i="8"/>
  <c r="AU18" i="8"/>
  <c r="AU19" i="8"/>
  <c r="AU20" i="8"/>
  <c r="AU21" i="8"/>
  <c r="AU22" i="8"/>
  <c r="AU23" i="8"/>
  <c r="AU24" i="8"/>
  <c r="AU25" i="8"/>
  <c r="AW11" i="8"/>
  <c r="AU11" i="8"/>
  <c r="AQ98" i="8"/>
  <c r="AQ99" i="8"/>
  <c r="AQ100" i="8"/>
  <c r="AQ101" i="8"/>
  <c r="AQ102" i="8"/>
  <c r="AQ103" i="8"/>
  <c r="AQ104" i="8"/>
  <c r="AQ105" i="8"/>
  <c r="AQ106" i="8"/>
  <c r="AQ107" i="8"/>
  <c r="AQ108" i="8"/>
  <c r="AQ109" i="8"/>
  <c r="AQ110" i="8"/>
  <c r="AQ111" i="8"/>
  <c r="AO98" i="8"/>
  <c r="AO99" i="8"/>
  <c r="AO100" i="8"/>
  <c r="AO101" i="8"/>
  <c r="AO102" i="8"/>
  <c r="AO103" i="8"/>
  <c r="AO104" i="8"/>
  <c r="AO105" i="8"/>
  <c r="AO106" i="8"/>
  <c r="AO107" i="8"/>
  <c r="AO108" i="8"/>
  <c r="AO109" i="8"/>
  <c r="AO110" i="8"/>
  <c r="AO111" i="8"/>
  <c r="AO97" i="8"/>
  <c r="AQ112" i="8"/>
  <c r="AO112" i="8"/>
  <c r="AQ94" i="8"/>
  <c r="AO94" i="8"/>
  <c r="AQ72" i="8"/>
  <c r="AQ73" i="8"/>
  <c r="AQ74" i="8"/>
  <c r="AQ75" i="8"/>
  <c r="AQ76" i="8"/>
  <c r="AQ77" i="8"/>
  <c r="AQ78" i="8"/>
  <c r="AQ79" i="8"/>
  <c r="AQ80" i="8"/>
  <c r="AQ81" i="8"/>
  <c r="AQ82" i="8"/>
  <c r="AQ83" i="8"/>
  <c r="AQ84" i="8"/>
  <c r="AQ85" i="8"/>
  <c r="AQ86" i="8"/>
  <c r="AQ87" i="8"/>
  <c r="AQ88" i="8"/>
  <c r="AQ89" i="8"/>
  <c r="AQ90" i="8"/>
  <c r="AQ91" i="8"/>
  <c r="AQ92" i="8"/>
  <c r="AQ93" i="8"/>
  <c r="AO72" i="8"/>
  <c r="AO73" i="8"/>
  <c r="AO74" i="8"/>
  <c r="AO75" i="8"/>
  <c r="AO76" i="8"/>
  <c r="AO77" i="8"/>
  <c r="AO78" i="8"/>
  <c r="AO79" i="8"/>
  <c r="AO80" i="8"/>
  <c r="AO81" i="8"/>
  <c r="AO82" i="8"/>
  <c r="AO83" i="8"/>
  <c r="AO84" i="8"/>
  <c r="AO85" i="8"/>
  <c r="AO86" i="8"/>
  <c r="AO87" i="8"/>
  <c r="AO88" i="8"/>
  <c r="AO89" i="8"/>
  <c r="AO90" i="8"/>
  <c r="AO91" i="8"/>
  <c r="AO92" i="8"/>
  <c r="AO93" i="8"/>
  <c r="AQ71" i="8"/>
  <c r="AO71" i="8"/>
  <c r="AQ69" i="8"/>
  <c r="AO69" i="8"/>
  <c r="AQ47" i="8"/>
  <c r="AQ48" i="8"/>
  <c r="AQ49" i="8"/>
  <c r="AQ50" i="8"/>
  <c r="AQ51" i="8"/>
  <c r="AQ52" i="8"/>
  <c r="AQ53" i="8"/>
  <c r="AQ54" i="8"/>
  <c r="AQ55" i="8"/>
  <c r="AQ56" i="8"/>
  <c r="AQ57" i="8"/>
  <c r="AQ58" i="8"/>
  <c r="AQ59" i="8"/>
  <c r="AQ60" i="8"/>
  <c r="AQ61" i="8"/>
  <c r="AQ62" i="8"/>
  <c r="AQ63" i="8"/>
  <c r="AQ64" i="8"/>
  <c r="AQ65" i="8"/>
  <c r="AQ66" i="8"/>
  <c r="AQ67" i="8"/>
  <c r="AQ68" i="8"/>
  <c r="AO47" i="8"/>
  <c r="AO48" i="8"/>
  <c r="AO49" i="8"/>
  <c r="AO50" i="8"/>
  <c r="AO51" i="8"/>
  <c r="AO52" i="8"/>
  <c r="AO53" i="8"/>
  <c r="AO54" i="8"/>
  <c r="AO55" i="8"/>
  <c r="AO56" i="8"/>
  <c r="AO57" i="8"/>
  <c r="AO58" i="8"/>
  <c r="AO59" i="8"/>
  <c r="AO60" i="8"/>
  <c r="AO61" i="8"/>
  <c r="AO62" i="8"/>
  <c r="AO63" i="8"/>
  <c r="AO64" i="8"/>
  <c r="AO65" i="8"/>
  <c r="AO66" i="8"/>
  <c r="AO67" i="8"/>
  <c r="AO68" i="8"/>
  <c r="AQ46" i="8"/>
  <c r="AO46" i="8"/>
  <c r="AQ45" i="8"/>
  <c r="AO45" i="8"/>
  <c r="AQ43" i="8"/>
  <c r="AO43" i="8"/>
  <c r="AQ29" i="8"/>
  <c r="AQ30" i="8"/>
  <c r="AQ31" i="8"/>
  <c r="AQ32" i="8"/>
  <c r="AQ33" i="8"/>
  <c r="AQ34" i="8"/>
  <c r="AQ35" i="8"/>
  <c r="AQ36" i="8"/>
  <c r="AQ37" i="8"/>
  <c r="AQ38" i="8"/>
  <c r="AQ39" i="8"/>
  <c r="AQ40" i="8"/>
  <c r="AQ41" i="8"/>
  <c r="AQ42" i="8"/>
  <c r="AO29" i="8"/>
  <c r="AO30" i="8"/>
  <c r="AO31" i="8"/>
  <c r="AO32" i="8"/>
  <c r="AO33" i="8"/>
  <c r="AO34" i="8"/>
  <c r="AO35" i="8"/>
  <c r="AO36" i="8"/>
  <c r="AO37" i="8"/>
  <c r="AO38" i="8"/>
  <c r="AO39" i="8"/>
  <c r="AO40" i="8"/>
  <c r="AO41" i="8"/>
  <c r="AO42" i="8"/>
  <c r="AQ28" i="8"/>
  <c r="AO28" i="8"/>
  <c r="AQ26" i="8"/>
  <c r="AO26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4" i="8"/>
  <c r="AQ25" i="8"/>
  <c r="AO12" i="8"/>
  <c r="AO13" i="8"/>
  <c r="AO14" i="8"/>
  <c r="AO15" i="8"/>
  <c r="AO16" i="8"/>
  <c r="AO17" i="8"/>
  <c r="AO18" i="8"/>
  <c r="AO19" i="8"/>
  <c r="AO20" i="8"/>
  <c r="AO21" i="8"/>
  <c r="AO22" i="8"/>
  <c r="AO23" i="8"/>
  <c r="AO24" i="8"/>
  <c r="AO25" i="8"/>
  <c r="AQ11" i="8"/>
  <c r="AO11" i="8"/>
  <c r="AK98" i="8"/>
  <c r="AK99" i="8"/>
  <c r="AK100" i="8"/>
  <c r="AK101" i="8"/>
  <c r="AK102" i="8"/>
  <c r="AK103" i="8"/>
  <c r="AK104" i="8"/>
  <c r="AK105" i="8"/>
  <c r="AK106" i="8"/>
  <c r="AK107" i="8"/>
  <c r="AK108" i="8"/>
  <c r="AK109" i="8"/>
  <c r="AK110" i="8"/>
  <c r="AK111" i="8"/>
  <c r="AI98" i="8"/>
  <c r="AI99" i="8"/>
  <c r="AI100" i="8"/>
  <c r="AI101" i="8"/>
  <c r="AI102" i="8"/>
  <c r="AI103" i="8"/>
  <c r="AI104" i="8"/>
  <c r="AI105" i="8"/>
  <c r="AI106" i="8"/>
  <c r="AI107" i="8"/>
  <c r="AI108" i="8"/>
  <c r="AI109" i="8"/>
  <c r="AI110" i="8"/>
  <c r="AI111" i="8"/>
  <c r="AK97" i="8"/>
  <c r="AI97" i="8"/>
  <c r="AK94" i="8"/>
  <c r="AI94" i="8"/>
  <c r="AK72" i="8"/>
  <c r="AK73" i="8"/>
  <c r="AK74" i="8"/>
  <c r="AK75" i="8"/>
  <c r="AK76" i="8"/>
  <c r="AK77" i="8"/>
  <c r="AK78" i="8"/>
  <c r="AK79" i="8"/>
  <c r="AK80" i="8"/>
  <c r="AK81" i="8"/>
  <c r="AK82" i="8"/>
  <c r="AK83" i="8"/>
  <c r="AK84" i="8"/>
  <c r="AK85" i="8"/>
  <c r="AK86" i="8"/>
  <c r="AK87" i="8"/>
  <c r="AK88" i="8"/>
  <c r="AK89" i="8"/>
  <c r="AK90" i="8"/>
  <c r="AK91" i="8"/>
  <c r="AK92" i="8"/>
  <c r="AK93" i="8"/>
  <c r="AI72" i="8"/>
  <c r="AI73" i="8"/>
  <c r="AI74" i="8"/>
  <c r="AI75" i="8"/>
  <c r="AI76" i="8"/>
  <c r="AI77" i="8"/>
  <c r="AI78" i="8"/>
  <c r="AI79" i="8"/>
  <c r="AI80" i="8"/>
  <c r="AI81" i="8"/>
  <c r="AI82" i="8"/>
  <c r="AI83" i="8"/>
  <c r="AI84" i="8"/>
  <c r="AI85" i="8"/>
  <c r="AI86" i="8"/>
  <c r="AI87" i="8"/>
  <c r="AI88" i="8"/>
  <c r="AI89" i="8"/>
  <c r="AI90" i="8"/>
  <c r="AI91" i="8"/>
  <c r="AI92" i="8"/>
  <c r="AI93" i="8"/>
  <c r="AK71" i="8"/>
  <c r="AI71" i="8"/>
  <c r="AK69" i="8"/>
  <c r="AI69" i="8"/>
  <c r="AK46" i="8"/>
  <c r="AK47" i="8"/>
  <c r="AK48" i="8"/>
  <c r="AK49" i="8"/>
  <c r="AK50" i="8"/>
  <c r="AK51" i="8"/>
  <c r="AK52" i="8"/>
  <c r="AK53" i="8"/>
  <c r="AK54" i="8"/>
  <c r="AK55" i="8"/>
  <c r="AK56" i="8"/>
  <c r="AK57" i="8"/>
  <c r="AK58" i="8"/>
  <c r="AK59" i="8"/>
  <c r="AK60" i="8"/>
  <c r="AK61" i="8"/>
  <c r="AK62" i="8"/>
  <c r="AK63" i="8"/>
  <c r="AI46" i="8"/>
  <c r="AI47" i="8"/>
  <c r="AI48" i="8"/>
  <c r="AI49" i="8"/>
  <c r="AI50" i="8"/>
  <c r="AI51" i="8"/>
  <c r="AI52" i="8"/>
  <c r="AI53" i="8"/>
  <c r="AI54" i="8"/>
  <c r="AI55" i="8"/>
  <c r="AI56" i="8"/>
  <c r="AI57" i="8"/>
  <c r="AI58" i="8"/>
  <c r="AI59" i="8"/>
  <c r="AI60" i="8"/>
  <c r="AI61" i="8"/>
  <c r="AI62" i="8"/>
  <c r="AI63" i="8"/>
  <c r="AI45" i="8"/>
  <c r="AK45" i="8"/>
  <c r="AK65" i="8"/>
  <c r="AK66" i="8"/>
  <c r="AK67" i="8"/>
  <c r="AK68" i="8"/>
  <c r="AI65" i="8"/>
  <c r="AI66" i="8"/>
  <c r="AI67" i="8"/>
  <c r="AI68" i="8"/>
  <c r="AK64" i="8"/>
  <c r="AI64" i="8"/>
  <c r="AK43" i="8"/>
  <c r="AI43" i="8"/>
  <c r="AK29" i="8"/>
  <c r="AK30" i="8"/>
  <c r="AK31" i="8"/>
  <c r="AK32" i="8"/>
  <c r="AK33" i="8"/>
  <c r="AK34" i="8"/>
  <c r="AK35" i="8"/>
  <c r="AK36" i="8"/>
  <c r="AK37" i="8"/>
  <c r="AK38" i="8"/>
  <c r="AK39" i="8"/>
  <c r="AK40" i="8"/>
  <c r="AK41" i="8"/>
  <c r="AK42" i="8"/>
  <c r="AI29" i="8"/>
  <c r="AI30" i="8"/>
  <c r="AI31" i="8"/>
  <c r="AI32" i="8"/>
  <c r="AI33" i="8"/>
  <c r="AI34" i="8"/>
  <c r="AI35" i="8"/>
  <c r="AI36" i="8"/>
  <c r="AI37" i="8"/>
  <c r="AI38" i="8"/>
  <c r="AI39" i="8"/>
  <c r="AI40" i="8"/>
  <c r="AI41" i="8"/>
  <c r="AI42" i="8"/>
  <c r="AK28" i="8"/>
  <c r="AI28" i="8"/>
  <c r="AK26" i="8"/>
  <c r="AI26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25" i="8"/>
  <c r="AI12" i="8"/>
  <c r="AI13" i="8"/>
  <c r="AI14" i="8"/>
  <c r="AI15" i="8"/>
  <c r="AI16" i="8"/>
  <c r="AI17" i="8"/>
  <c r="AI18" i="8"/>
  <c r="AI19" i="8"/>
  <c r="AI20" i="8"/>
  <c r="AI21" i="8"/>
  <c r="AI22" i="8"/>
  <c r="AI23" i="8"/>
  <c r="AI24" i="8"/>
  <c r="AI25" i="8"/>
  <c r="AK11" i="8"/>
  <c r="AI11" i="8"/>
  <c r="AI112" i="8"/>
  <c r="AK112" i="8"/>
  <c r="AC112" i="8"/>
  <c r="AE112" i="8"/>
  <c r="AE98" i="8"/>
  <c r="AE99" i="8"/>
  <c r="AE100" i="8"/>
  <c r="AE101" i="8"/>
  <c r="AE102" i="8"/>
  <c r="AE103" i="8"/>
  <c r="AE104" i="8"/>
  <c r="AE105" i="8"/>
  <c r="AE106" i="8"/>
  <c r="AE107" i="8"/>
  <c r="AE108" i="8"/>
  <c r="AE109" i="8"/>
  <c r="AE110" i="8"/>
  <c r="AE111" i="8"/>
  <c r="AC98" i="8"/>
  <c r="AC99" i="8"/>
  <c r="AC100" i="8"/>
  <c r="AC101" i="8"/>
  <c r="AC102" i="8"/>
  <c r="AC103" i="8"/>
  <c r="AC104" i="8"/>
  <c r="AC105" i="8"/>
  <c r="AC106" i="8"/>
  <c r="AC107" i="8"/>
  <c r="AC108" i="8"/>
  <c r="AC109" i="8"/>
  <c r="AC110" i="8"/>
  <c r="AC111" i="8"/>
  <c r="AC97" i="8"/>
  <c r="AE97" i="8"/>
  <c r="AE94" i="8"/>
  <c r="AC94" i="8"/>
  <c r="AE72" i="8"/>
  <c r="AE73" i="8"/>
  <c r="AE74" i="8"/>
  <c r="AE75" i="8"/>
  <c r="AE76" i="8"/>
  <c r="AE77" i="8"/>
  <c r="AE78" i="8"/>
  <c r="AE79" i="8"/>
  <c r="AE80" i="8"/>
  <c r="AE81" i="8"/>
  <c r="AE82" i="8"/>
  <c r="AE83" i="8"/>
  <c r="AE84" i="8"/>
  <c r="AE85" i="8"/>
  <c r="AE86" i="8"/>
  <c r="AE87" i="8"/>
  <c r="AE88" i="8"/>
  <c r="AE89" i="8"/>
  <c r="AE90" i="8"/>
  <c r="AE91" i="8"/>
  <c r="AE92" i="8"/>
  <c r="AE93" i="8"/>
  <c r="AC72" i="8"/>
  <c r="AC73" i="8"/>
  <c r="AC74" i="8"/>
  <c r="AC75" i="8"/>
  <c r="AC76" i="8"/>
  <c r="AC77" i="8"/>
  <c r="AC78" i="8"/>
  <c r="AC79" i="8"/>
  <c r="AC80" i="8"/>
  <c r="AC81" i="8"/>
  <c r="AC82" i="8"/>
  <c r="AC83" i="8"/>
  <c r="AC84" i="8"/>
  <c r="AC85" i="8"/>
  <c r="AC86" i="8"/>
  <c r="AC87" i="8"/>
  <c r="AC89" i="8"/>
  <c r="AC90" i="8"/>
  <c r="AC91" i="8"/>
  <c r="AC92" i="8"/>
  <c r="AC93" i="8"/>
  <c r="AE71" i="8"/>
  <c r="AC71" i="8"/>
  <c r="AE69" i="8"/>
  <c r="AC69" i="8"/>
  <c r="AE47" i="8"/>
  <c r="AE48" i="8"/>
  <c r="AE49" i="8"/>
  <c r="AE50" i="8"/>
  <c r="AE51" i="8"/>
  <c r="AE52" i="8"/>
  <c r="AE53" i="8"/>
  <c r="AE54" i="8"/>
  <c r="AE55" i="8"/>
  <c r="AE56" i="8"/>
  <c r="AE57" i="8"/>
  <c r="AE58" i="8"/>
  <c r="AE59" i="8"/>
  <c r="AE60" i="8"/>
  <c r="AE61" i="8"/>
  <c r="AE62" i="8"/>
  <c r="AE63" i="8"/>
  <c r="AE64" i="8"/>
  <c r="AE65" i="8"/>
  <c r="AE66" i="8"/>
  <c r="AE67" i="8"/>
  <c r="AE68" i="8"/>
  <c r="AC47" i="8"/>
  <c r="AC48" i="8"/>
  <c r="AC49" i="8"/>
  <c r="AC50" i="8"/>
  <c r="AC51" i="8"/>
  <c r="AC52" i="8"/>
  <c r="AC53" i="8"/>
  <c r="AC54" i="8"/>
  <c r="AC55" i="8"/>
  <c r="AC56" i="8"/>
  <c r="AC57" i="8"/>
  <c r="AC58" i="8"/>
  <c r="AC59" i="8"/>
  <c r="AC60" i="8"/>
  <c r="AC61" i="8"/>
  <c r="AC62" i="8"/>
  <c r="AC63" i="8"/>
  <c r="AC64" i="8"/>
  <c r="AC65" i="8"/>
  <c r="AC66" i="8"/>
  <c r="AC67" i="8"/>
  <c r="AC68" i="8"/>
  <c r="AE46" i="8"/>
  <c r="AC46" i="8"/>
  <c r="AC45" i="8"/>
  <c r="AE45" i="8"/>
  <c r="AE43" i="8"/>
  <c r="AC43" i="8"/>
  <c r="AE29" i="8"/>
  <c r="AE30" i="8"/>
  <c r="AE31" i="8"/>
  <c r="AE32" i="8"/>
  <c r="AE33" i="8"/>
  <c r="AE34" i="8"/>
  <c r="AE35" i="8"/>
  <c r="AE36" i="8"/>
  <c r="AE37" i="8"/>
  <c r="AE38" i="8"/>
  <c r="AE39" i="8"/>
  <c r="AE40" i="8"/>
  <c r="AE41" i="8"/>
  <c r="AE42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41" i="8"/>
  <c r="AC42" i="8"/>
  <c r="AC28" i="8"/>
  <c r="AE28" i="8"/>
  <c r="AE26" i="8"/>
  <c r="AC26" i="8"/>
  <c r="Y112" i="8" l="1"/>
  <c r="W112" i="8"/>
  <c r="W98" i="8"/>
  <c r="W99" i="8"/>
  <c r="W100" i="8"/>
  <c r="W101" i="8"/>
  <c r="W102" i="8"/>
  <c r="W103" i="8"/>
  <c r="W104" i="8"/>
  <c r="W105" i="8"/>
  <c r="W106" i="8"/>
  <c r="W107" i="8"/>
  <c r="W108" i="8"/>
  <c r="W109" i="8"/>
  <c r="W110" i="8"/>
  <c r="W111" i="8"/>
  <c r="W97" i="8"/>
  <c r="Y94" i="8"/>
  <c r="W94" i="8"/>
  <c r="Y72" i="8"/>
  <c r="Y73" i="8"/>
  <c r="Y74" i="8"/>
  <c r="Y75" i="8"/>
  <c r="Y76" i="8"/>
  <c r="Y77" i="8"/>
  <c r="Y78" i="8"/>
  <c r="Y79" i="8"/>
  <c r="Y80" i="8"/>
  <c r="Y81" i="8"/>
  <c r="Y82" i="8"/>
  <c r="Y83" i="8"/>
  <c r="Y84" i="8"/>
  <c r="Y85" i="8"/>
  <c r="Y86" i="8"/>
  <c r="Y87" i="8"/>
  <c r="Y88" i="8"/>
  <c r="Y89" i="8"/>
  <c r="Y90" i="8"/>
  <c r="Y91" i="8"/>
  <c r="Y92" i="8"/>
  <c r="Y93" i="8"/>
  <c r="W72" i="8"/>
  <c r="W73" i="8"/>
  <c r="W74" i="8"/>
  <c r="W75" i="8"/>
  <c r="W76" i="8"/>
  <c r="W77" i="8"/>
  <c r="W78" i="8"/>
  <c r="W79" i="8"/>
  <c r="W80" i="8"/>
  <c r="W81" i="8"/>
  <c r="W82" i="8"/>
  <c r="W83" i="8"/>
  <c r="W84" i="8"/>
  <c r="W85" i="8"/>
  <c r="W86" i="8"/>
  <c r="W87" i="8"/>
  <c r="W88" i="8"/>
  <c r="W89" i="8"/>
  <c r="W90" i="8"/>
  <c r="W91" i="8"/>
  <c r="W92" i="8"/>
  <c r="W93" i="8"/>
  <c r="Y71" i="8"/>
  <c r="W71" i="8"/>
  <c r="Y69" i="8"/>
  <c r="W69" i="8"/>
  <c r="Y47" i="8"/>
  <c r="Y48" i="8"/>
  <c r="Y49" i="8"/>
  <c r="Y50" i="8"/>
  <c r="Y51" i="8"/>
  <c r="Y52" i="8"/>
  <c r="Y53" i="8"/>
  <c r="Y54" i="8"/>
  <c r="Y55" i="8"/>
  <c r="Y56" i="8"/>
  <c r="Y57" i="8"/>
  <c r="Y58" i="8"/>
  <c r="Y59" i="8"/>
  <c r="Y60" i="8"/>
  <c r="Y61" i="8"/>
  <c r="Y62" i="8"/>
  <c r="Y63" i="8"/>
  <c r="Y64" i="8"/>
  <c r="Y65" i="8"/>
  <c r="Y66" i="8"/>
  <c r="Y67" i="8"/>
  <c r="Y68" i="8"/>
  <c r="W47" i="8"/>
  <c r="W48" i="8"/>
  <c r="W49" i="8"/>
  <c r="W50" i="8"/>
  <c r="W51" i="8"/>
  <c r="W52" i="8"/>
  <c r="W53" i="8"/>
  <c r="W54" i="8"/>
  <c r="W55" i="8"/>
  <c r="W56" i="8"/>
  <c r="W57" i="8"/>
  <c r="W58" i="8"/>
  <c r="W59" i="8"/>
  <c r="W60" i="8"/>
  <c r="W61" i="8"/>
  <c r="W62" i="8"/>
  <c r="W63" i="8"/>
  <c r="W64" i="8"/>
  <c r="W65" i="8"/>
  <c r="W66" i="8"/>
  <c r="W67" i="8"/>
  <c r="W68" i="8"/>
  <c r="Y46" i="8"/>
  <c r="W46" i="8"/>
  <c r="Y45" i="8"/>
  <c r="W45" i="8"/>
  <c r="Y43" i="8"/>
  <c r="W43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Y28" i="8"/>
  <c r="W28" i="8"/>
  <c r="S113" i="8"/>
  <c r="Q112" i="8"/>
  <c r="S112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Q94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71" i="8"/>
  <c r="S69" i="8"/>
  <c r="Q69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45" i="8"/>
  <c r="S46" i="8"/>
  <c r="Q46" i="8"/>
  <c r="S45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28" i="8"/>
  <c r="S43" i="8"/>
  <c r="Q43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28" i="8"/>
  <c r="S26" i="8"/>
  <c r="Q26" i="8"/>
  <c r="Q98" i="8"/>
  <c r="Q99" i="8"/>
  <c r="Q100" i="8"/>
  <c r="Q101" i="8"/>
  <c r="Q102" i="8"/>
  <c r="Q103" i="8"/>
  <c r="Q104" i="8"/>
  <c r="Q105" i="8"/>
  <c r="Q106" i="8"/>
  <c r="Q107" i="8"/>
  <c r="Q108" i="8"/>
  <c r="Q109" i="8"/>
  <c r="Q110" i="8"/>
  <c r="Q111" i="8"/>
  <c r="Q97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97" i="8"/>
  <c r="S98" i="8"/>
  <c r="E112" i="8"/>
  <c r="K112" i="8"/>
  <c r="M95" i="8"/>
  <c r="K95" i="8"/>
  <c r="M94" i="8"/>
  <c r="K94" i="8"/>
  <c r="G94" i="8"/>
  <c r="E94" i="8"/>
  <c r="M69" i="8"/>
  <c r="K69" i="8"/>
  <c r="K47" i="8"/>
  <c r="K48" i="8"/>
  <c r="K49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M47" i="8"/>
  <c r="M48" i="8"/>
  <c r="M49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46" i="8"/>
  <c r="M45" i="8"/>
  <c r="K45" i="8"/>
  <c r="K46" i="8"/>
  <c r="G47" i="8"/>
  <c r="G46" i="8"/>
  <c r="G45" i="8"/>
  <c r="M43" i="8"/>
  <c r="K43" i="8"/>
  <c r="K26" i="8"/>
  <c r="G113" i="8"/>
  <c r="E113" i="8"/>
  <c r="G112" i="8"/>
  <c r="G69" i="8"/>
  <c r="E69" i="8"/>
  <c r="G43" i="8"/>
  <c r="E43" i="8"/>
  <c r="G26" i="8"/>
  <c r="E26" i="8"/>
  <c r="E47" i="8"/>
  <c r="E48" i="8"/>
  <c r="E49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46" i="8"/>
  <c r="E45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3" i="8"/>
  <c r="AE25" i="8"/>
  <c r="AE24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5" i="8"/>
  <c r="AC24" i="8"/>
  <c r="W23" i="8"/>
  <c r="W24" i="8"/>
  <c r="W25" i="8"/>
  <c r="W11" i="8"/>
  <c r="W12" i="8"/>
  <c r="W13" i="8"/>
  <c r="W14" i="8"/>
  <c r="W15" i="8"/>
  <c r="W16" i="8"/>
  <c r="W17" i="8"/>
  <c r="W18" i="8"/>
  <c r="W19" i="8"/>
  <c r="W20" i="8"/>
  <c r="W21" i="8"/>
  <c r="W22" i="8"/>
  <c r="Y23" i="8"/>
  <c r="Y24" i="8"/>
  <c r="Y25" i="8"/>
  <c r="Y11" i="8"/>
  <c r="Y12" i="8"/>
  <c r="Y13" i="8"/>
  <c r="Y14" i="8"/>
  <c r="Y15" i="8"/>
  <c r="Y16" i="8"/>
  <c r="Y17" i="8"/>
  <c r="Y18" i="8"/>
  <c r="Y19" i="8"/>
  <c r="Y20" i="8"/>
  <c r="Y21" i="8"/>
  <c r="Y22" i="8"/>
  <c r="S19" i="8"/>
  <c r="S20" i="8"/>
  <c r="S21" i="8"/>
  <c r="S22" i="8"/>
  <c r="S23" i="8"/>
  <c r="S24" i="8"/>
  <c r="S25" i="8"/>
  <c r="S11" i="8"/>
  <c r="S12" i="8"/>
  <c r="S13" i="8"/>
  <c r="S14" i="8"/>
  <c r="S15" i="8"/>
  <c r="S16" i="8"/>
  <c r="S17" i="8"/>
  <c r="S18" i="8"/>
  <c r="Q19" i="8"/>
  <c r="Q20" i="8"/>
  <c r="Q21" i="8"/>
  <c r="Q22" i="8"/>
  <c r="Q23" i="8"/>
  <c r="Q24" i="8"/>
  <c r="Q25" i="8"/>
  <c r="Q11" i="8"/>
  <c r="Q12" i="8"/>
  <c r="Q13" i="8"/>
  <c r="Q14" i="8"/>
  <c r="Q15" i="8"/>
  <c r="Q16" i="8"/>
  <c r="Q17" i="8"/>
  <c r="Q18" i="8"/>
  <c r="M34" i="8"/>
  <c r="M35" i="8"/>
  <c r="M36" i="8"/>
  <c r="M37" i="8"/>
  <c r="M38" i="8"/>
  <c r="M39" i="8"/>
  <c r="M40" i="8"/>
  <c r="M41" i="8"/>
  <c r="M42" i="8"/>
  <c r="M28" i="8"/>
  <c r="M29" i="8"/>
  <c r="M30" i="8"/>
  <c r="M31" i="8"/>
  <c r="M32" i="8"/>
  <c r="M33" i="8"/>
  <c r="K34" i="8"/>
  <c r="K35" i="8"/>
  <c r="K36" i="8"/>
  <c r="K37" i="8"/>
  <c r="K38" i="8"/>
  <c r="K39" i="8"/>
  <c r="K40" i="8"/>
  <c r="K41" i="8"/>
  <c r="K42" i="8"/>
  <c r="K28" i="8"/>
  <c r="K29" i="8"/>
  <c r="K30" i="8"/>
  <c r="K31" i="8"/>
  <c r="K32" i="8"/>
  <c r="K33" i="8"/>
  <c r="M15" i="8"/>
  <c r="M16" i="8"/>
  <c r="M17" i="8"/>
  <c r="M18" i="8"/>
  <c r="M19" i="8"/>
  <c r="M20" i="8"/>
  <c r="M21" i="8"/>
  <c r="M22" i="8"/>
  <c r="M23" i="8"/>
  <c r="M24" i="8"/>
  <c r="M25" i="8"/>
  <c r="M11" i="8"/>
  <c r="M12" i="8"/>
  <c r="M13" i="8"/>
  <c r="M14" i="8"/>
  <c r="K11" i="8"/>
  <c r="K12" i="8"/>
  <c r="K13" i="8"/>
  <c r="K18" i="8"/>
  <c r="K19" i="8"/>
  <c r="K20" i="8"/>
  <c r="K21" i="8"/>
  <c r="K22" i="8"/>
  <c r="K23" i="8"/>
  <c r="K24" i="8"/>
  <c r="K25" i="8"/>
  <c r="K15" i="8"/>
  <c r="K16" i="8"/>
  <c r="K17" i="8"/>
  <c r="K14" i="8"/>
  <c r="AW97" i="8" l="1"/>
  <c r="AQ97" i="8"/>
  <c r="Y98" i="8"/>
  <c r="Y99" i="8"/>
  <c r="Y100" i="8"/>
  <c r="Y101" i="8"/>
  <c r="Y102" i="8"/>
  <c r="Y103" i="8"/>
  <c r="Y104" i="8"/>
  <c r="Y105" i="8"/>
  <c r="Y106" i="8"/>
  <c r="Y107" i="8"/>
  <c r="Y108" i="8"/>
  <c r="Y109" i="8"/>
  <c r="Y110" i="8"/>
  <c r="Y111" i="8"/>
  <c r="Y97" i="8"/>
  <c r="S99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97" i="8"/>
  <c r="E72" i="8" l="1"/>
  <c r="G72" i="8"/>
  <c r="K72" i="8"/>
  <c r="M72" i="8"/>
  <c r="AZ72" i="8"/>
  <c r="BB72" i="8"/>
  <c r="BD72" i="8"/>
  <c r="BE72" i="8"/>
  <c r="G29" i="8" l="1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28" i="8"/>
  <c r="E33" i="8"/>
  <c r="E34" i="8"/>
  <c r="E35" i="8"/>
  <c r="E36" i="8"/>
  <c r="E37" i="8"/>
  <c r="E38" i="8"/>
  <c r="E39" i="8"/>
  <c r="E40" i="8"/>
  <c r="E41" i="8"/>
  <c r="E42" i="8"/>
  <c r="E29" i="8"/>
  <c r="E30" i="8"/>
  <c r="E31" i="8"/>
  <c r="E32" i="8"/>
  <c r="E28" i="8"/>
  <c r="G12" i="8" l="1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11" i="8"/>
  <c r="E15" i="8"/>
  <c r="E16" i="8"/>
  <c r="E17" i="8"/>
  <c r="E18" i="8"/>
  <c r="E19" i="8"/>
  <c r="E20" i="8"/>
  <c r="E21" i="8"/>
  <c r="E22" i="8"/>
  <c r="E23" i="8"/>
  <c r="E24" i="8"/>
  <c r="E25" i="8"/>
  <c r="E12" i="8"/>
  <c r="E13" i="8"/>
  <c r="E14" i="8"/>
  <c r="E11" i="8"/>
  <c r="BD41" i="8" l="1"/>
  <c r="BD42" i="8"/>
  <c r="AZ41" i="8"/>
  <c r="AZ42" i="8"/>
  <c r="BE60" i="8"/>
  <c r="BE61" i="8"/>
  <c r="BE62" i="8"/>
  <c r="BE63" i="8"/>
  <c r="BE64" i="8"/>
  <c r="BE65" i="8"/>
  <c r="BE66" i="8"/>
  <c r="BE67" i="8"/>
  <c r="BE68" i="8"/>
  <c r="BD60" i="8"/>
  <c r="BD61" i="8"/>
  <c r="BD62" i="8"/>
  <c r="BD63" i="8"/>
  <c r="BD64" i="8"/>
  <c r="BD65" i="8"/>
  <c r="BD66" i="8"/>
  <c r="BD67" i="8"/>
  <c r="BD68" i="8"/>
  <c r="BB68" i="8"/>
  <c r="AZ60" i="8"/>
  <c r="AZ61" i="8"/>
  <c r="AZ62" i="8"/>
  <c r="AZ63" i="8"/>
  <c r="AZ64" i="8"/>
  <c r="AZ65" i="8"/>
  <c r="AZ66" i="8"/>
  <c r="AZ67" i="8"/>
  <c r="AZ68" i="8"/>
  <c r="Q68" i="8"/>
  <c r="G61" i="8"/>
  <c r="G62" i="8"/>
  <c r="G63" i="8"/>
  <c r="G64" i="8"/>
  <c r="G65" i="8"/>
  <c r="G66" i="8"/>
  <c r="G67" i="8"/>
  <c r="G68" i="8"/>
  <c r="BE59" i="8" l="1"/>
  <c r="BE58" i="8"/>
  <c r="BD59" i="8"/>
  <c r="BD58" i="8"/>
  <c r="BD47" i="8"/>
  <c r="BD48" i="8"/>
  <c r="BD49" i="8"/>
  <c r="BD50" i="8"/>
  <c r="BD51" i="8"/>
  <c r="BD52" i="8"/>
  <c r="BD53" i="8"/>
  <c r="BD54" i="8"/>
  <c r="BD55" i="8"/>
  <c r="BD56" i="8"/>
  <c r="BD57" i="8"/>
  <c r="BD46" i="8"/>
  <c r="BD45" i="8"/>
  <c r="AZ46" i="8"/>
  <c r="AZ47" i="8"/>
  <c r="AZ48" i="8"/>
  <c r="AZ49" i="8"/>
  <c r="AZ50" i="8"/>
  <c r="AZ51" i="8"/>
  <c r="AZ52" i="8"/>
  <c r="AZ53" i="8"/>
  <c r="AZ54" i="8"/>
  <c r="AZ55" i="8"/>
  <c r="AZ56" i="8"/>
  <c r="AZ57" i="8"/>
  <c r="AZ58" i="8"/>
  <c r="AZ59" i="8"/>
  <c r="BE56" i="8"/>
  <c r="BE57" i="8"/>
  <c r="BB56" i="8"/>
  <c r="BB57" i="8"/>
  <c r="G54" i="8"/>
  <c r="G55" i="8"/>
  <c r="G56" i="8"/>
  <c r="G57" i="8"/>
  <c r="G58" i="8"/>
  <c r="G59" i="8"/>
  <c r="G60" i="8"/>
  <c r="AW123" i="8" l="1"/>
  <c r="AU123" i="8"/>
  <c r="AQ123" i="8"/>
  <c r="AO123" i="8"/>
  <c r="AK123" i="8"/>
  <c r="AI123" i="8"/>
  <c r="AE123" i="8"/>
  <c r="AC123" i="8"/>
  <c r="Y123" i="8"/>
  <c r="W123" i="8"/>
  <c r="S123" i="8"/>
  <c r="Q123" i="8"/>
  <c r="M123" i="8"/>
  <c r="K123" i="8"/>
  <c r="G123" i="8"/>
  <c r="E123" i="8"/>
  <c r="BE102" i="8"/>
  <c r="BB102" i="8"/>
  <c r="AZ102" i="8"/>
  <c r="AY94" i="8"/>
  <c r="BD86" i="8"/>
  <c r="BD87" i="8"/>
  <c r="BD88" i="8"/>
  <c r="BD89" i="8"/>
  <c r="BD90" i="8"/>
  <c r="BD91" i="8"/>
  <c r="BD92" i="8"/>
  <c r="BD93" i="8"/>
  <c r="BD82" i="8"/>
  <c r="BD83" i="8"/>
  <c r="BD84" i="8"/>
  <c r="BD85" i="8"/>
  <c r="BD77" i="8"/>
  <c r="BD78" i="8"/>
  <c r="BD79" i="8"/>
  <c r="BD80" i="8"/>
  <c r="BD81" i="8"/>
  <c r="BD73" i="8"/>
  <c r="BD74" i="8"/>
  <c r="BD75" i="8"/>
  <c r="BD76" i="8"/>
  <c r="BD39" i="8"/>
  <c r="BD40" i="8"/>
  <c r="BD34" i="8"/>
  <c r="BD35" i="8"/>
  <c r="BD36" i="8"/>
  <c r="BD37" i="8"/>
  <c r="BD38" i="8"/>
  <c r="BD33" i="8"/>
  <c r="BD32" i="8"/>
  <c r="BD29" i="8"/>
  <c r="BD30" i="8"/>
  <c r="BD31" i="8"/>
  <c r="BD15" i="8" l="1"/>
  <c r="BD16" i="8"/>
  <c r="BD17" i="8"/>
  <c r="BD18" i="8"/>
  <c r="BD19" i="8"/>
  <c r="BD20" i="8"/>
  <c r="BD21" i="8"/>
  <c r="BD22" i="8"/>
  <c r="BE35" i="8"/>
  <c r="BB35" i="8"/>
  <c r="AZ35" i="8"/>
  <c r="AS26" i="8" l="1"/>
  <c r="AG26" i="8"/>
  <c r="AA26" i="8"/>
  <c r="BE55" i="8"/>
  <c r="BB55" i="8"/>
  <c r="BE54" i="8"/>
  <c r="BE53" i="8"/>
  <c r="G53" i="8"/>
  <c r="G52" i="8"/>
  <c r="G51" i="8"/>
  <c r="G49" i="8"/>
  <c r="G48" i="8"/>
  <c r="BE98" i="8"/>
  <c r="BE99" i="8"/>
  <c r="BE100" i="8"/>
  <c r="BE101" i="8"/>
  <c r="BE103" i="8"/>
  <c r="BE104" i="8"/>
  <c r="BE105" i="8"/>
  <c r="BE106" i="8"/>
  <c r="BE107" i="8"/>
  <c r="BE108" i="8"/>
  <c r="BE109" i="8"/>
  <c r="BE110" i="8"/>
  <c r="BE111" i="8"/>
  <c r="BE97" i="8"/>
  <c r="BB98" i="8"/>
  <c r="BB99" i="8"/>
  <c r="BB100" i="8"/>
  <c r="BB101" i="8"/>
  <c r="BB103" i="8"/>
  <c r="BB104" i="8"/>
  <c r="BB105" i="8"/>
  <c r="BB106" i="8"/>
  <c r="BB107" i="8"/>
  <c r="BB108" i="8"/>
  <c r="BB109" i="8"/>
  <c r="BB110" i="8"/>
  <c r="BB111" i="8"/>
  <c r="BB97" i="8"/>
  <c r="AZ98" i="8"/>
  <c r="AZ99" i="8"/>
  <c r="AZ100" i="8"/>
  <c r="AZ101" i="8"/>
  <c r="AZ103" i="8"/>
  <c r="AZ104" i="8"/>
  <c r="AZ105" i="8"/>
  <c r="AZ106" i="8"/>
  <c r="AZ107" i="8"/>
  <c r="AZ108" i="8"/>
  <c r="AZ109" i="8"/>
  <c r="AZ110" i="8"/>
  <c r="AZ111" i="8"/>
  <c r="AZ97" i="8"/>
  <c r="BE73" i="8"/>
  <c r="BE74" i="8"/>
  <c r="BE75" i="8"/>
  <c r="BE76" i="8"/>
  <c r="BE77" i="8"/>
  <c r="BE78" i="8"/>
  <c r="BE79" i="8"/>
  <c r="BE80" i="8"/>
  <c r="BE81" i="8"/>
  <c r="BE82" i="8"/>
  <c r="BE83" i="8"/>
  <c r="BE84" i="8"/>
  <c r="BE85" i="8"/>
  <c r="BE71" i="8"/>
  <c r="BB73" i="8"/>
  <c r="BB74" i="8"/>
  <c r="BB75" i="8"/>
  <c r="BB76" i="8"/>
  <c r="BB77" i="8"/>
  <c r="BB78" i="8"/>
  <c r="BB79" i="8"/>
  <c r="BB80" i="8"/>
  <c r="BB81" i="8"/>
  <c r="BB82" i="8"/>
  <c r="BB83" i="8"/>
  <c r="BB84" i="8"/>
  <c r="BB85" i="8"/>
  <c r="BB71" i="8"/>
  <c r="AZ73" i="8"/>
  <c r="AZ74" i="8"/>
  <c r="AZ75" i="8"/>
  <c r="AZ76" i="8"/>
  <c r="AZ77" i="8"/>
  <c r="AZ78" i="8"/>
  <c r="AZ79" i="8"/>
  <c r="AZ80" i="8"/>
  <c r="AZ81" i="8"/>
  <c r="AZ82" i="8"/>
  <c r="AZ83" i="8"/>
  <c r="AZ84" i="8"/>
  <c r="AZ85" i="8"/>
  <c r="AZ71" i="8"/>
  <c r="BE46" i="8"/>
  <c r="BE47" i="8"/>
  <c r="BE48" i="8"/>
  <c r="BE49" i="8"/>
  <c r="BE50" i="8"/>
  <c r="BE51" i="8"/>
  <c r="BE52" i="8"/>
  <c r="BE45" i="8"/>
  <c r="BB46" i="8"/>
  <c r="BB47" i="8"/>
  <c r="BB48" i="8"/>
  <c r="BB49" i="8"/>
  <c r="BB50" i="8"/>
  <c r="BB51" i="8"/>
  <c r="BB52" i="8"/>
  <c r="BB45" i="8"/>
  <c r="AZ45" i="8"/>
  <c r="BE11" i="8"/>
  <c r="BE12" i="8"/>
  <c r="BE13" i="8"/>
  <c r="BE14" i="8"/>
  <c r="BE15" i="8"/>
  <c r="BE16" i="8"/>
  <c r="BE17" i="8"/>
  <c r="BE18" i="8"/>
  <c r="BE19" i="8"/>
  <c r="BE20" i="8"/>
  <c r="BE21" i="8"/>
  <c r="BE22" i="8"/>
  <c r="BE23" i="8"/>
  <c r="BE24" i="8"/>
  <c r="BE25" i="8"/>
  <c r="BD11" i="8"/>
  <c r="BD12" i="8"/>
  <c r="BD13" i="8"/>
  <c r="BD14" i="8"/>
  <c r="BD23" i="8"/>
  <c r="BD24" i="8"/>
  <c r="BD25" i="8"/>
  <c r="BB11" i="8"/>
  <c r="BB12" i="8"/>
  <c r="BB13" i="8"/>
  <c r="BB14" i="8"/>
  <c r="BB15" i="8"/>
  <c r="BB16" i="8"/>
  <c r="BB17" i="8"/>
  <c r="BB18" i="8"/>
  <c r="BB19" i="8"/>
  <c r="BB20" i="8"/>
  <c r="BB21" i="8"/>
  <c r="BB22" i="8"/>
  <c r="BB23" i="8"/>
  <c r="BB24" i="8"/>
  <c r="BB25" i="8"/>
  <c r="AZ11" i="8"/>
  <c r="AZ12" i="8"/>
  <c r="AZ13" i="8"/>
  <c r="AZ14" i="8"/>
  <c r="AZ15" i="8"/>
  <c r="AZ16" i="8"/>
  <c r="AZ17" i="8"/>
  <c r="AZ18" i="8"/>
  <c r="AZ19" i="8"/>
  <c r="AZ20" i="8"/>
  <c r="AZ21" i="8"/>
  <c r="AZ22" i="8"/>
  <c r="AZ23" i="8"/>
  <c r="AZ24" i="8"/>
  <c r="AZ25" i="8"/>
  <c r="BE42" i="8"/>
  <c r="BE28" i="8"/>
  <c r="BE29" i="8"/>
  <c r="BE30" i="8"/>
  <c r="BE31" i="8"/>
  <c r="BE32" i="8"/>
  <c r="BE33" i="8"/>
  <c r="BE34" i="8"/>
  <c r="BE36" i="8"/>
  <c r="BE37" i="8"/>
  <c r="BE38" i="8"/>
  <c r="BE39" i="8"/>
  <c r="BE40" i="8"/>
  <c r="BE41" i="8"/>
  <c r="BD28" i="8"/>
  <c r="BB29" i="8"/>
  <c r="BB30" i="8"/>
  <c r="BB31" i="8"/>
  <c r="BB32" i="8"/>
  <c r="BB33" i="8"/>
  <c r="BB34" i="8"/>
  <c r="BB36" i="8"/>
  <c r="BB37" i="8"/>
  <c r="BB38" i="8"/>
  <c r="BB39" i="8"/>
  <c r="BB40" i="8"/>
  <c r="BB41" i="8"/>
  <c r="BB42" i="8"/>
  <c r="BB28" i="8"/>
  <c r="AZ40" i="8"/>
  <c r="AZ28" i="8"/>
  <c r="AZ29" i="8"/>
  <c r="AZ30" i="8"/>
  <c r="AZ31" i="8"/>
  <c r="AZ32" i="8"/>
  <c r="AZ33" i="8"/>
  <c r="AZ34" i="8"/>
  <c r="AZ36" i="8"/>
  <c r="AZ37" i="8"/>
  <c r="AZ38" i="8"/>
  <c r="AZ39" i="8"/>
  <c r="AY43" i="8"/>
  <c r="AS43" i="8"/>
  <c r="AG43" i="8"/>
  <c r="AX43" i="8"/>
  <c r="AV43" i="8"/>
  <c r="AT43" i="8"/>
  <c r="AL43" i="8"/>
  <c r="AJ43" i="8"/>
  <c r="AH43" i="8"/>
  <c r="AM43" i="8"/>
  <c r="AA43" i="8"/>
  <c r="U43" i="8"/>
  <c r="O43" i="8"/>
  <c r="D69" i="8"/>
  <c r="F69" i="8"/>
  <c r="H69" i="8"/>
  <c r="I69" i="8"/>
  <c r="J69" i="8"/>
  <c r="L69" i="8"/>
  <c r="N69" i="8"/>
  <c r="O69" i="8"/>
  <c r="P69" i="8"/>
  <c r="R69" i="8"/>
  <c r="T69" i="8"/>
  <c r="U69" i="8"/>
  <c r="V69" i="8"/>
  <c r="X69" i="8"/>
  <c r="Z69" i="8"/>
  <c r="AA69" i="8"/>
  <c r="AB69" i="8"/>
  <c r="AD69" i="8"/>
  <c r="AF69" i="8"/>
  <c r="AG69" i="8"/>
  <c r="AH69" i="8"/>
  <c r="AJ69" i="8"/>
  <c r="AL69" i="8"/>
  <c r="AM69" i="8"/>
  <c r="AN69" i="8"/>
  <c r="AP69" i="8"/>
  <c r="AR69" i="8"/>
  <c r="AS69" i="8"/>
  <c r="AT69" i="8"/>
  <c r="AV69" i="8"/>
  <c r="AX69" i="8"/>
  <c r="AY69" i="8"/>
  <c r="AK125" i="8"/>
  <c r="AI125" i="8"/>
  <c r="AE125" i="8"/>
  <c r="AC125" i="8"/>
  <c r="AK124" i="8"/>
  <c r="AI124" i="8"/>
  <c r="AE124" i="8"/>
  <c r="AC124" i="8"/>
  <c r="AK120" i="8"/>
  <c r="AI120" i="8"/>
  <c r="AE120" i="8"/>
  <c r="AC120" i="8"/>
  <c r="AK119" i="8"/>
  <c r="AI119" i="8"/>
  <c r="AE119" i="8"/>
  <c r="AC119" i="8"/>
  <c r="AK118" i="8"/>
  <c r="AI118" i="8"/>
  <c r="AE118" i="8"/>
  <c r="AC118" i="8"/>
  <c r="AK117" i="8"/>
  <c r="AI117" i="8"/>
  <c r="AE117" i="8"/>
  <c r="AC117" i="8"/>
  <c r="AK116" i="8"/>
  <c r="AI116" i="8"/>
  <c r="AE116" i="8"/>
  <c r="AC116" i="8"/>
  <c r="AM113" i="8"/>
  <c r="AJ113" i="8"/>
  <c r="AH113" i="8"/>
  <c r="AG113" i="8"/>
  <c r="AD113" i="8"/>
  <c r="AB113" i="8"/>
  <c r="AM112" i="8"/>
  <c r="AJ112" i="8"/>
  <c r="AH112" i="8"/>
  <c r="AG112" i="8"/>
  <c r="AD112" i="8"/>
  <c r="AB112" i="8"/>
  <c r="AM95" i="8"/>
  <c r="AL95" i="8"/>
  <c r="AJ95" i="8"/>
  <c r="AH95" i="8"/>
  <c r="AG95" i="8"/>
  <c r="AF95" i="8"/>
  <c r="AD95" i="8"/>
  <c r="AB95" i="8"/>
  <c r="AM94" i="8"/>
  <c r="AL94" i="8"/>
  <c r="AJ94" i="8"/>
  <c r="AH94" i="8"/>
  <c r="AG94" i="8"/>
  <c r="AF94" i="8"/>
  <c r="AD94" i="8"/>
  <c r="AB94" i="8"/>
  <c r="AF43" i="8"/>
  <c r="AD43" i="8"/>
  <c r="AB43" i="8"/>
  <c r="AM26" i="8"/>
  <c r="AL26" i="8"/>
  <c r="AJ26" i="8"/>
  <c r="AH26" i="8"/>
  <c r="AF26" i="8"/>
  <c r="AD26" i="8"/>
  <c r="AB26" i="8"/>
  <c r="AM138" i="8" l="1"/>
  <c r="BD113" i="8"/>
  <c r="AG138" i="8"/>
  <c r="BD69" i="8"/>
  <c r="BB69" i="8"/>
  <c r="AZ69" i="8"/>
  <c r="BE69" i="8"/>
  <c r="AG144" i="8"/>
  <c r="AM144" i="8"/>
  <c r="AM132" i="8"/>
  <c r="AM133" i="8"/>
  <c r="AM134" i="8"/>
  <c r="AM135" i="8"/>
  <c r="AM136" i="8"/>
  <c r="AM137" i="8"/>
  <c r="AM139" i="8"/>
  <c r="AM140" i="8"/>
  <c r="AM141" i="8"/>
  <c r="AM142" i="8"/>
  <c r="AM143" i="8"/>
  <c r="AG132" i="8"/>
  <c r="AG133" i="8"/>
  <c r="AG134" i="8"/>
  <c r="AG135" i="8"/>
  <c r="AG136" i="8"/>
  <c r="AG137" i="8"/>
  <c r="AG139" i="8"/>
  <c r="AG140" i="8"/>
  <c r="AG141" i="8"/>
  <c r="AG142" i="8"/>
  <c r="AG143" i="8"/>
  <c r="X26" i="8"/>
  <c r="K97" i="8"/>
  <c r="E97" i="8"/>
  <c r="BA10" i="8"/>
  <c r="D26" i="8"/>
  <c r="F26" i="8"/>
  <c r="H26" i="8"/>
  <c r="I26" i="8"/>
  <c r="J26" i="8"/>
  <c r="L26" i="8"/>
  <c r="N26" i="8"/>
  <c r="O26" i="8"/>
  <c r="P26" i="8"/>
  <c r="R26" i="8"/>
  <c r="T26" i="8"/>
  <c r="U26" i="8"/>
  <c r="V26" i="8"/>
  <c r="Z26" i="8"/>
  <c r="AN26" i="8"/>
  <c r="AP26" i="8"/>
  <c r="AR26" i="8"/>
  <c r="AT26" i="8"/>
  <c r="AV26" i="8"/>
  <c r="AX26" i="8"/>
  <c r="AY26" i="8"/>
  <c r="BD95" i="8"/>
  <c r="D43" i="8"/>
  <c r="F43" i="8"/>
  <c r="H43" i="8"/>
  <c r="I43" i="8"/>
  <c r="J43" i="8"/>
  <c r="L43" i="8"/>
  <c r="N43" i="8"/>
  <c r="P43" i="8"/>
  <c r="R43" i="8"/>
  <c r="T43" i="8"/>
  <c r="V43" i="8"/>
  <c r="X43" i="8"/>
  <c r="Z43" i="8"/>
  <c r="AN43" i="8"/>
  <c r="AP43" i="8"/>
  <c r="AR43" i="8"/>
  <c r="BB43" i="8"/>
  <c r="E71" i="8"/>
  <c r="G71" i="8"/>
  <c r="S71" i="8"/>
  <c r="E73" i="8"/>
  <c r="G73" i="8"/>
  <c r="K73" i="8"/>
  <c r="M73" i="8"/>
  <c r="E74" i="8"/>
  <c r="G74" i="8"/>
  <c r="K74" i="8"/>
  <c r="M74" i="8"/>
  <c r="E75" i="8"/>
  <c r="G75" i="8"/>
  <c r="K75" i="8"/>
  <c r="M75" i="8"/>
  <c r="E76" i="8"/>
  <c r="G76" i="8"/>
  <c r="K76" i="8"/>
  <c r="M76" i="8"/>
  <c r="E77" i="8"/>
  <c r="G77" i="8"/>
  <c r="K77" i="8"/>
  <c r="M77" i="8"/>
  <c r="E78" i="8"/>
  <c r="G78" i="8"/>
  <c r="K78" i="8"/>
  <c r="M78" i="8"/>
  <c r="E79" i="8"/>
  <c r="G79" i="8"/>
  <c r="K79" i="8"/>
  <c r="M79" i="8"/>
  <c r="E80" i="8"/>
  <c r="G80" i="8"/>
  <c r="K80" i="8"/>
  <c r="M80" i="8"/>
  <c r="E81" i="8"/>
  <c r="G81" i="8"/>
  <c r="K81" i="8"/>
  <c r="M81" i="8"/>
  <c r="E82" i="8"/>
  <c r="G82" i="8"/>
  <c r="K82" i="8"/>
  <c r="M82" i="8"/>
  <c r="E83" i="8"/>
  <c r="G83" i="8"/>
  <c r="K83" i="8"/>
  <c r="M83" i="8"/>
  <c r="E84" i="8"/>
  <c r="G84" i="8"/>
  <c r="K84" i="8"/>
  <c r="M84" i="8"/>
  <c r="E85" i="8"/>
  <c r="G85" i="8"/>
  <c r="K85" i="8"/>
  <c r="M85" i="8"/>
  <c r="E86" i="8"/>
  <c r="G86" i="8"/>
  <c r="K86" i="8"/>
  <c r="M86" i="8"/>
  <c r="AZ86" i="8"/>
  <c r="BB86" i="8"/>
  <c r="BE86" i="8"/>
  <c r="E87" i="8"/>
  <c r="G87" i="8"/>
  <c r="K87" i="8"/>
  <c r="M87" i="8"/>
  <c r="AZ87" i="8"/>
  <c r="BB87" i="8"/>
  <c r="BE87" i="8"/>
  <c r="E88" i="8"/>
  <c r="G88" i="8"/>
  <c r="K88" i="8"/>
  <c r="M88" i="8"/>
  <c r="BE88" i="8"/>
  <c r="E89" i="8"/>
  <c r="G89" i="8"/>
  <c r="K89" i="8"/>
  <c r="M89" i="8"/>
  <c r="BE89" i="8"/>
  <c r="E90" i="8"/>
  <c r="G90" i="8"/>
  <c r="K90" i="8"/>
  <c r="M90" i="8"/>
  <c r="AZ90" i="8"/>
  <c r="BB90" i="8"/>
  <c r="BE90" i="8"/>
  <c r="E91" i="8"/>
  <c r="G91" i="8"/>
  <c r="K91" i="8"/>
  <c r="M91" i="8"/>
  <c r="AZ91" i="8"/>
  <c r="BB91" i="8"/>
  <c r="BE91" i="8"/>
  <c r="E92" i="8"/>
  <c r="G92" i="8"/>
  <c r="K92" i="8"/>
  <c r="M92" i="8"/>
  <c r="AZ92" i="8"/>
  <c r="BB92" i="8"/>
  <c r="BE92" i="8"/>
  <c r="E93" i="8"/>
  <c r="G93" i="8"/>
  <c r="K93" i="8"/>
  <c r="M93" i="8"/>
  <c r="AZ93" i="8"/>
  <c r="BB93" i="8"/>
  <c r="BE93" i="8"/>
  <c r="D94" i="8"/>
  <c r="F94" i="8"/>
  <c r="H94" i="8"/>
  <c r="I94" i="8"/>
  <c r="J94" i="8"/>
  <c r="L94" i="8"/>
  <c r="N94" i="8"/>
  <c r="O94" i="8"/>
  <c r="P94" i="8"/>
  <c r="R94" i="8"/>
  <c r="T94" i="8"/>
  <c r="U94" i="8"/>
  <c r="V94" i="8"/>
  <c r="X94" i="8"/>
  <c r="Z94" i="8"/>
  <c r="AA94" i="8"/>
  <c r="AN94" i="8"/>
  <c r="AP94" i="8"/>
  <c r="AR94" i="8"/>
  <c r="AS94" i="8"/>
  <c r="AT94" i="8"/>
  <c r="AV94" i="8"/>
  <c r="AX94" i="8"/>
  <c r="D95" i="8"/>
  <c r="F95" i="8"/>
  <c r="H95" i="8"/>
  <c r="I95" i="8"/>
  <c r="J95" i="8"/>
  <c r="L95" i="8"/>
  <c r="N95" i="8"/>
  <c r="O95" i="8"/>
  <c r="P95" i="8"/>
  <c r="R95" i="8"/>
  <c r="T95" i="8"/>
  <c r="U95" i="8"/>
  <c r="V95" i="8"/>
  <c r="X95" i="8"/>
  <c r="Z95" i="8"/>
  <c r="AA95" i="8"/>
  <c r="AN95" i="8"/>
  <c r="AP95" i="8"/>
  <c r="AR95" i="8"/>
  <c r="AS95" i="8"/>
  <c r="AT95" i="8"/>
  <c r="AV95" i="8"/>
  <c r="AX95" i="8"/>
  <c r="AY95" i="8"/>
  <c r="E103" i="8"/>
  <c r="K103" i="8"/>
  <c r="E104" i="8"/>
  <c r="K104" i="8"/>
  <c r="E105" i="8"/>
  <c r="K105" i="8"/>
  <c r="E106" i="8"/>
  <c r="K106" i="8"/>
  <c r="E107" i="8"/>
  <c r="K107" i="8"/>
  <c r="E108" i="8"/>
  <c r="K108" i="8"/>
  <c r="E109" i="8"/>
  <c r="K109" i="8"/>
  <c r="E110" i="8"/>
  <c r="K110" i="8"/>
  <c r="E111" i="8"/>
  <c r="K111" i="8"/>
  <c r="D112" i="8"/>
  <c r="F112" i="8"/>
  <c r="I112" i="8"/>
  <c r="J112" i="8"/>
  <c r="L112" i="8"/>
  <c r="M112" i="8"/>
  <c r="O112" i="8"/>
  <c r="P112" i="8"/>
  <c r="R112" i="8"/>
  <c r="U112" i="8"/>
  <c r="V112" i="8"/>
  <c r="X112" i="8"/>
  <c r="AA112" i="8"/>
  <c r="AN112" i="8"/>
  <c r="AP112" i="8"/>
  <c r="AS112" i="8"/>
  <c r="AT112" i="8"/>
  <c r="AV112" i="8"/>
  <c r="AY112" i="8"/>
  <c r="D113" i="8"/>
  <c r="F113" i="8"/>
  <c r="I113" i="8"/>
  <c r="J113" i="8"/>
  <c r="L113" i="8"/>
  <c r="O113" i="8"/>
  <c r="P113" i="8"/>
  <c r="R113" i="8"/>
  <c r="U113" i="8"/>
  <c r="V113" i="8"/>
  <c r="X113" i="8"/>
  <c r="AA113" i="8"/>
  <c r="AN113" i="8"/>
  <c r="AP113" i="8"/>
  <c r="AS113" i="8"/>
  <c r="AT113" i="8"/>
  <c r="AV113" i="8"/>
  <c r="AY113" i="8"/>
  <c r="E116" i="8"/>
  <c r="G116" i="8"/>
  <c r="K116" i="8"/>
  <c r="M116" i="8"/>
  <c r="Q116" i="8"/>
  <c r="S116" i="8"/>
  <c r="W116" i="8"/>
  <c r="Y116" i="8"/>
  <c r="AO116" i="8"/>
  <c r="AQ116" i="8"/>
  <c r="AU116" i="8"/>
  <c r="AW116" i="8"/>
  <c r="E117" i="8"/>
  <c r="G117" i="8"/>
  <c r="K117" i="8"/>
  <c r="M117" i="8"/>
  <c r="Q117" i="8"/>
  <c r="S117" i="8"/>
  <c r="W117" i="8"/>
  <c r="Y117" i="8"/>
  <c r="AO117" i="8"/>
  <c r="AQ117" i="8"/>
  <c r="AU117" i="8"/>
  <c r="AW117" i="8"/>
  <c r="E118" i="8"/>
  <c r="G118" i="8"/>
  <c r="K118" i="8"/>
  <c r="M118" i="8"/>
  <c r="Q118" i="8"/>
  <c r="S118" i="8"/>
  <c r="W118" i="8"/>
  <c r="Y118" i="8"/>
  <c r="AO118" i="8"/>
  <c r="AQ118" i="8"/>
  <c r="AU118" i="8"/>
  <c r="AW118" i="8"/>
  <c r="E119" i="8"/>
  <c r="G119" i="8"/>
  <c r="K119" i="8"/>
  <c r="M119" i="8"/>
  <c r="Q119" i="8"/>
  <c r="S119" i="8"/>
  <c r="W119" i="8"/>
  <c r="Y119" i="8"/>
  <c r="AO119" i="8"/>
  <c r="AQ119" i="8"/>
  <c r="AU119" i="8"/>
  <c r="AW119" i="8"/>
  <c r="E120" i="8"/>
  <c r="G120" i="8"/>
  <c r="K120" i="8"/>
  <c r="M120" i="8"/>
  <c r="Q120" i="8"/>
  <c r="S120" i="8"/>
  <c r="W120" i="8"/>
  <c r="Y120" i="8"/>
  <c r="AO120" i="8"/>
  <c r="AQ120" i="8"/>
  <c r="AU120" i="8"/>
  <c r="AW120" i="8"/>
  <c r="E124" i="8"/>
  <c r="G124" i="8"/>
  <c r="K124" i="8"/>
  <c r="M124" i="8"/>
  <c r="Q124" i="8"/>
  <c r="S124" i="8"/>
  <c r="W124" i="8"/>
  <c r="Y124" i="8"/>
  <c r="AO124" i="8"/>
  <c r="AQ124" i="8"/>
  <c r="AU124" i="8"/>
  <c r="AW124" i="8"/>
  <c r="E125" i="8"/>
  <c r="G125" i="8"/>
  <c r="K125" i="8"/>
  <c r="M125" i="8"/>
  <c r="Q125" i="8"/>
  <c r="S125" i="8"/>
  <c r="W125" i="8"/>
  <c r="Y125" i="8"/>
  <c r="AO125" i="8"/>
  <c r="AQ125" i="8"/>
  <c r="AU125" i="8"/>
  <c r="AW125" i="8"/>
  <c r="BB26" i="8"/>
  <c r="AS138" i="8" l="1"/>
  <c r="AA138" i="8"/>
  <c r="AZ113" i="8"/>
  <c r="AY138" i="8"/>
  <c r="U138" i="8"/>
  <c r="O138" i="8"/>
  <c r="I138" i="8"/>
  <c r="BB95" i="8"/>
  <c r="BD117" i="8" s="1"/>
  <c r="AY142" i="8"/>
  <c r="BE113" i="8"/>
  <c r="BD119" i="8"/>
  <c r="BE95" i="8"/>
  <c r="O137" i="8"/>
  <c r="AY143" i="8"/>
  <c r="AA134" i="8"/>
  <c r="AA141" i="8"/>
  <c r="AA143" i="8"/>
  <c r="BE94" i="8"/>
  <c r="BB113" i="8"/>
  <c r="AA133" i="8"/>
  <c r="I133" i="8"/>
  <c r="I134" i="8"/>
  <c r="I140" i="8"/>
  <c r="I141" i="8"/>
  <c r="AY144" i="8"/>
  <c r="I137" i="8"/>
  <c r="AA137" i="8"/>
  <c r="AA135" i="8"/>
  <c r="AA132" i="8"/>
  <c r="AY134" i="8"/>
  <c r="AY136" i="8"/>
  <c r="AY135" i="8"/>
  <c r="AY141" i="8"/>
  <c r="AY132" i="8"/>
  <c r="AA144" i="8"/>
  <c r="AY139" i="8"/>
  <c r="AA136" i="8"/>
  <c r="O141" i="8"/>
  <c r="I135" i="8"/>
  <c r="AZ95" i="8"/>
  <c r="BD116" i="8" s="1"/>
  <c r="BD94" i="8"/>
  <c r="AA139" i="8"/>
  <c r="AY140" i="8"/>
  <c r="AA140" i="8"/>
  <c r="AY133" i="8"/>
  <c r="O135" i="8"/>
  <c r="I136" i="8"/>
  <c r="AY137" i="8"/>
  <c r="I142" i="8"/>
  <c r="I144" i="8"/>
  <c r="I143" i="8"/>
  <c r="I139" i="8"/>
  <c r="BE112" i="8"/>
  <c r="O132" i="8"/>
  <c r="BD26" i="8"/>
  <c r="AZ26" i="8"/>
  <c r="O139" i="8"/>
  <c r="O143" i="8"/>
  <c r="O144" i="8"/>
  <c r="O142" i="8"/>
  <c r="O140" i="8"/>
  <c r="O136" i="8"/>
  <c r="O134" i="8"/>
  <c r="AS134" i="8"/>
  <c r="AS142" i="8"/>
  <c r="AS137" i="8"/>
  <c r="AS135" i="8"/>
  <c r="AS143" i="8"/>
  <c r="AS132" i="8"/>
  <c r="AS136" i="8"/>
  <c r="AS140" i="8"/>
  <c r="AS133" i="8"/>
  <c r="AS141" i="8"/>
  <c r="AS139" i="8"/>
  <c r="AZ112" i="8"/>
  <c r="BB94" i="8"/>
  <c r="AZ94" i="8"/>
  <c r="AS144" i="8"/>
  <c r="BE43" i="8"/>
  <c r="BC113" i="8"/>
  <c r="BA113" i="8"/>
  <c r="I132" i="8"/>
  <c r="AA142" i="8"/>
  <c r="BD43" i="8"/>
  <c r="AZ43" i="8"/>
  <c r="BC112" i="8"/>
  <c r="U135" i="8"/>
  <c r="U137" i="8"/>
  <c r="U139" i="8"/>
  <c r="U141" i="8"/>
  <c r="U143" i="8"/>
  <c r="U132" i="8"/>
  <c r="U140" i="8"/>
  <c r="U136" i="8"/>
  <c r="U134" i="8"/>
  <c r="U142" i="8"/>
  <c r="U144" i="8"/>
  <c r="BA26" i="8"/>
  <c r="BC26" i="8"/>
  <c r="BC95" i="8"/>
  <c r="AG145" i="8"/>
  <c r="AM145" i="8"/>
  <c r="BB112" i="8"/>
  <c r="U133" i="8"/>
  <c r="O133" i="8"/>
  <c r="BE26" i="8"/>
  <c r="BD118" i="8" l="1"/>
  <c r="BE138" i="8"/>
  <c r="AS145" i="8"/>
  <c r="BE135" i="8"/>
  <c r="BE137" i="8"/>
  <c r="AY145" i="8"/>
  <c r="AA145" i="8"/>
  <c r="BE139" i="8"/>
  <c r="BE141" i="8"/>
  <c r="BE144" i="8"/>
  <c r="BE143" i="8"/>
  <c r="BE136" i="8"/>
  <c r="BE140" i="8"/>
  <c r="I145" i="8"/>
  <c r="U145" i="8"/>
  <c r="BE134" i="8"/>
  <c r="O145" i="8"/>
  <c r="BE132" i="8"/>
  <c r="BE142" i="8"/>
  <c r="BE133" i="8"/>
  <c r="BE145" i="8" l="1"/>
</calcChain>
</file>

<file path=xl/sharedStrings.xml><?xml version="1.0" encoding="utf-8"?>
<sst xmlns="http://schemas.openxmlformats.org/spreadsheetml/2006/main" count="977" uniqueCount="318">
  <si>
    <t xml:space="preserve"> TANÓRA-, KREDIT- ÉS VIZSGATERV </t>
  </si>
  <si>
    <t>teljes idejű képzésben, nappali munkarend szerint tanuló hallgatók részére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</si>
  <si>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</si>
  <si>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</si>
  <si>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</si>
  <si>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</si>
  <si>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</si>
  <si>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</si>
  <si>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</si>
  <si>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</si>
  <si>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</si>
  <si>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</si>
  <si>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</si>
  <si>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</si>
  <si>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</si>
  <si>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</si>
  <si>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>K</t>
  </si>
  <si>
    <t>SZAKON ÖSSZESEN</t>
  </si>
  <si>
    <t>Kreditet nem képező tantárgyak</t>
  </si>
  <si>
    <t>x</t>
  </si>
  <si>
    <t>Szabadon választható tantárgyak</t>
  </si>
  <si>
    <t>SZV</t>
  </si>
  <si>
    <t>gyakolati kontaktórák aránya</t>
  </si>
  <si>
    <t>egy kreditre eső heti kontaktóra</t>
  </si>
  <si>
    <t>Szakmai gyakorlat 1.</t>
  </si>
  <si>
    <t>Szakmai gyakorlat 2.</t>
  </si>
  <si>
    <t>SZÁMONKÉRÉSEK ÖSSZESÍTŐ</t>
  </si>
  <si>
    <t>Aláírás (A)</t>
  </si>
  <si>
    <t>Beszámoló (B)</t>
  </si>
  <si>
    <t>Félévközi értékelés  (F)</t>
  </si>
  <si>
    <t>Félévközi értékelés (((zárvizsga tárgy((F(Z)))</t>
  </si>
  <si>
    <t>Gyakorlati jegy(G)</t>
  </si>
  <si>
    <t>Gyakorlati jegy (((zárvizsga tárgy((G(Z)))</t>
  </si>
  <si>
    <t>Vizsga (((zárvizsga tárgy((V(Z)))</t>
  </si>
  <si>
    <t>Alapvizsga (AV)</t>
  </si>
  <si>
    <t>Komplex vizsga (KO)</t>
  </si>
  <si>
    <t>Szigorlat (S)</t>
  </si>
  <si>
    <t>Zárvizsga tárgy(Z)</t>
  </si>
  <si>
    <t>Kritérium követelmény (KR)</t>
  </si>
  <si>
    <t>FÉLÉVENKÉNT SZÁMONKÉRÉSEK ÖSSZESEN:</t>
  </si>
  <si>
    <t>KRITÉRIUM, KÖVETELMÉNYEK</t>
  </si>
  <si>
    <t>ELŐTANULMÁNYI REND</t>
  </si>
  <si>
    <t>Kódszám</t>
  </si>
  <si>
    <t>Tanulmányi terület/tantárgy</t>
  </si>
  <si>
    <t>ELŐTANULMÁNYI KÖTELEZETTSÉG</t>
  </si>
  <si>
    <t>Tantárgy</t>
  </si>
  <si>
    <t>kredithez rend. elm. kontakóra</t>
  </si>
  <si>
    <t>kredithez rend. gyak. kontakóra</t>
  </si>
  <si>
    <t>heti tanóra</t>
  </si>
  <si>
    <t>félévi tanóra</t>
  </si>
  <si>
    <t>elmélet + gyakorlat heti összes tanóra.</t>
  </si>
  <si>
    <t>ÖSSZES TANÓRARENDI TANÓRA</t>
  </si>
  <si>
    <t xml:space="preserve">Alkotmányjog </t>
  </si>
  <si>
    <t>Vezetés és szervezés elmélet</t>
  </si>
  <si>
    <t>Komplex szóbeli záróvizsga</t>
  </si>
  <si>
    <t>Szakdolgozat védése</t>
  </si>
  <si>
    <t>Biztonsági tanulmányok</t>
  </si>
  <si>
    <t>KK</t>
  </si>
  <si>
    <t>"KK" - kritérium követelmény</t>
  </si>
  <si>
    <t>KATASZTRÓFAVÉDELEM ALAPKÉPZÉSI SZAK, TŰZVÉDELMI ÉS MENTÉSIRÁNYÍTÁSI SZAKIRÁNY</t>
  </si>
  <si>
    <t>Tűzoltási és műszaki mentési ismeretek 2.</t>
  </si>
  <si>
    <t>Tűzoltási és műszaki mentési ismeretek 1.</t>
  </si>
  <si>
    <t>Tűzoltási és műszaki mentési ismeretek 3.</t>
  </si>
  <si>
    <t>Kollokvium (K)</t>
  </si>
  <si>
    <t>Industrial Accident Preparedness (Ipari baleset-elhárítás)</t>
  </si>
  <si>
    <t>Basics of Industrial Safety (Iparbiztonság)</t>
  </si>
  <si>
    <t>Decision making in emergencies (Kényszerhelyzeti döntéshozatal technikái)</t>
  </si>
  <si>
    <t>VTMTB59A</t>
  </si>
  <si>
    <t>VTMTB41A</t>
  </si>
  <si>
    <t>Firefighting and technical rescue 1.(Tűzoltási és műszaki mentési ismeretek 1.)</t>
  </si>
  <si>
    <t>TŰZVÉDELMI MÉRNÖKI  ALAPKÉPZÉSI SZAK</t>
  </si>
  <si>
    <t>Szakmai gyakorlat 3.</t>
  </si>
  <si>
    <t>7.</t>
  </si>
  <si>
    <t>8.</t>
  </si>
  <si>
    <t>Mechanika 1. (statika)</t>
  </si>
  <si>
    <t>Térinformatika</t>
  </si>
  <si>
    <t>F</t>
  </si>
  <si>
    <t>G</t>
  </si>
  <si>
    <t>Kémia 1</t>
  </si>
  <si>
    <t>Minőségügyi ismeretek</t>
  </si>
  <si>
    <t>Műszaki ábrázolás</t>
  </si>
  <si>
    <t>Vízhálózatok</t>
  </si>
  <si>
    <t>Égés és oltáselmélet 1.</t>
  </si>
  <si>
    <t>Égés és oltáselmélet 2.</t>
  </si>
  <si>
    <t>Létesítés és használat tűzvédelme 1.</t>
  </si>
  <si>
    <t>Létesítés és használat tűzvédelme 2.</t>
  </si>
  <si>
    <t>Tűzvédelmi jog és igazgatás 1.</t>
  </si>
  <si>
    <t>Tűzvédelmi jog és igazgatás 2.</t>
  </si>
  <si>
    <t>Tűzvédelmi tervezés 1. (Tűzjelző rendszerek)</t>
  </si>
  <si>
    <t>Kémia 2 (Tűzvédelmi kémia)</t>
  </si>
  <si>
    <t>Szakdolgozat készítése</t>
  </si>
  <si>
    <t xml:space="preserve">Szakdolgozat készítésének módszertana </t>
  </si>
  <si>
    <t>Kreditet nem képező tantárgyak:</t>
  </si>
  <si>
    <t>Szabadon választható 1.</t>
  </si>
  <si>
    <t>Szabadon választható 2.</t>
  </si>
  <si>
    <t>Szabadon választható 3.</t>
  </si>
  <si>
    <t>Szabadon választható 4.</t>
  </si>
  <si>
    <t>Kényszerhelyzeti döntéshozatal technikái</t>
  </si>
  <si>
    <t>Innovatív tűzoltó technikák</t>
  </si>
  <si>
    <t>Tűzoltó beavatkozások logisztikája</t>
  </si>
  <si>
    <t>VTMTB69</t>
  </si>
  <si>
    <t>VTMTB59</t>
  </si>
  <si>
    <t>VTMTB49</t>
  </si>
  <si>
    <t>RRVTB01</t>
  </si>
  <si>
    <t xml:space="preserve">Tűzvédelmi jog és igazgatás 3. </t>
  </si>
  <si>
    <t>Épületszerkezetek tűzvédelme</t>
  </si>
  <si>
    <t>F(Z)</t>
  </si>
  <si>
    <t>Létesítés és használat tűzvédelme 3.</t>
  </si>
  <si>
    <t>Mérnöki fizika</t>
  </si>
  <si>
    <t>Termodinamika</t>
  </si>
  <si>
    <t>Hidraulika</t>
  </si>
  <si>
    <t>Mechanika 2. (szilárdságtan)</t>
  </si>
  <si>
    <t>Mechanika 3. (szerkezettan)</t>
  </si>
  <si>
    <t>Vállalkozás gazdaságtan</t>
  </si>
  <si>
    <t>Mérnöki tervezési szervezési ismeretek</t>
  </si>
  <si>
    <t>Kémia 3.</t>
  </si>
  <si>
    <t>RKRJB01</t>
  </si>
  <si>
    <t>Hatósági eljárás és közigazgatási perjog</t>
  </si>
  <si>
    <t>Számítástechnikai alapismeretek</t>
  </si>
  <si>
    <t>Veszélyhelyzeti ismeretek</t>
  </si>
  <si>
    <t>Szakmatörténet</t>
  </si>
  <si>
    <t>Épületgépészet</t>
  </si>
  <si>
    <t>Építészeti alapismeretek</t>
  </si>
  <si>
    <t>Épületszerkezetek</t>
  </si>
  <si>
    <t>Építészeti tervezés és kivitelezés</t>
  </si>
  <si>
    <t>Tűzvizsgálattan 1.</t>
  </si>
  <si>
    <t>Tűzvédelmi mérnöki módszerek 1. (tűzvédelmi  szimuláció)</t>
  </si>
  <si>
    <t>Tartószerkezetek tűzvédelmi méretezése</t>
  </si>
  <si>
    <t xml:space="preserve">Tűzvédelmi laborgyakorlatok </t>
  </si>
  <si>
    <t>Tűzvizsgálattan 2.</t>
  </si>
  <si>
    <t>Tűzvédelmi mérnöki módszerek 2. (tűzkockázatelemzés)</t>
  </si>
  <si>
    <t>Tűzvédelmi vizsgálatok és minősítések</t>
  </si>
  <si>
    <t>Ipari technológiák kockázatelemzése</t>
  </si>
  <si>
    <t>Tűzoltótechnikai alapismeretek</t>
  </si>
  <si>
    <t>VTMTB54</t>
  </si>
  <si>
    <t>VTMTB64</t>
  </si>
  <si>
    <t>Ipari tevékenységek tűzvédelme 2 (veszélyes áru logisztika)</t>
  </si>
  <si>
    <t>Ipari tevékenységek tűzvédelme 3 (létfontosságú rendszerek)</t>
  </si>
  <si>
    <t>Létesítés és használat tűzvédelme 4.</t>
  </si>
  <si>
    <t>Tűzeseti diagnosztika és rekonstrukció</t>
  </si>
  <si>
    <t xml:space="preserve"> Természettudományi ismeretek</t>
  </si>
  <si>
    <t>Gazdasági és humán ismeretek</t>
  </si>
  <si>
    <t>Természettudományi ismeretek összesen:</t>
  </si>
  <si>
    <t xml:space="preserve">Mérnökinformatika (CAD-CAM) </t>
  </si>
  <si>
    <t>Környezetvédelem</t>
  </si>
  <si>
    <t>Tűzvédelmi egészségügyi ismertek</t>
  </si>
  <si>
    <t>Gazdasági és humán ismeretek összesen:</t>
  </si>
  <si>
    <t>Közgazdaságtan 1. (Mikro- és makroökonómia)</t>
  </si>
  <si>
    <t>Alternatív energiaforrások tűzvédelme</t>
  </si>
  <si>
    <t>Elektrotechnika (villamosságtan)</t>
  </si>
  <si>
    <t>VTMTB41</t>
  </si>
  <si>
    <t>VTMTB51</t>
  </si>
  <si>
    <t>Dr. Restás Ágoston</t>
  </si>
  <si>
    <t>Dr. Keve Gábor VTK</t>
  </si>
  <si>
    <t>Dr. Kátai-Urbán Lajos</t>
  </si>
  <si>
    <t>Dr. Pántya Péter</t>
  </si>
  <si>
    <t>Dr. Rácz Sándor</t>
  </si>
  <si>
    <t>Dr. Dobor József</t>
  </si>
  <si>
    <t>Általános tűzvédelmi műszaki alapozó ismeretek</t>
  </si>
  <si>
    <t>Általános tűzvédelmi műszaki alapozó ismeretek összesen</t>
  </si>
  <si>
    <t>Matematika TŰZV. 1.</t>
  </si>
  <si>
    <t>Matematika TŰZV. 2.</t>
  </si>
  <si>
    <t>Matematika TŰZV. 3.</t>
  </si>
  <si>
    <t>Idegen nyelv TŰZV. 1.</t>
  </si>
  <si>
    <t>Idegen nyelv TŰZV. 2.</t>
  </si>
  <si>
    <t>Idegen nyelv TŰZV. 3.</t>
  </si>
  <si>
    <t>Idegen nyelv TŰZV. 4.</t>
  </si>
  <si>
    <t>Ipari tevékenységek tűzvédelme 1 (Veszélyes üzemek)</t>
  </si>
  <si>
    <t>HKMTTA25</t>
  </si>
  <si>
    <t>Tűzvédelmi tervezés 3. (Mérnöki számítások és szimultációk)</t>
  </si>
  <si>
    <t>Tűzvédelmi tervezés 2. (Tűzoltórendszerek)</t>
  </si>
  <si>
    <t xml:space="preserve">Speciális tűzvédelmi mérnöki ismeretek </t>
  </si>
  <si>
    <t>Speciális tűzvédelmi mérnöki ismeretek összesen</t>
  </si>
  <si>
    <t>Dr.Restás Ágoston</t>
  </si>
  <si>
    <t>HK925A910</t>
  </si>
  <si>
    <t>HK925A930</t>
  </si>
  <si>
    <t>HK925A920</t>
  </si>
  <si>
    <t xml:space="preserve">Matematika TŰZV. 1. </t>
  </si>
  <si>
    <t>HKEHVA70</t>
  </si>
  <si>
    <t>RINYB35 </t>
  </si>
  <si>
    <t>RINYB36</t>
  </si>
  <si>
    <t>RINYB37</t>
  </si>
  <si>
    <t>RINYB38</t>
  </si>
  <si>
    <t>VTVÉPA01</t>
  </si>
  <si>
    <t>VTVKBTA01</t>
  </si>
  <si>
    <t>VTTVGA01</t>
  </si>
  <si>
    <t>VTVÉPA02</t>
  </si>
  <si>
    <t>VTVKBTA02</t>
  </si>
  <si>
    <t>HKHPKA04</t>
  </si>
  <si>
    <t>VTMTB61</t>
  </si>
  <si>
    <t>VIBTB17</t>
  </si>
  <si>
    <t>VIBTB37</t>
  </si>
  <si>
    <t>VTMTB37</t>
  </si>
  <si>
    <t>VKOTB31</t>
  </si>
  <si>
    <t>VKOTB41</t>
  </si>
  <si>
    <t>VKOTB51</t>
  </si>
  <si>
    <t>RINTB02</t>
  </si>
  <si>
    <t>HKHPKA02</t>
  </si>
  <si>
    <t>VKMTB27</t>
  </si>
  <si>
    <t>VKMTB28</t>
  </si>
  <si>
    <t>VKMTB37</t>
  </si>
  <si>
    <t>VKMTB47</t>
  </si>
  <si>
    <t>VTMKTB41</t>
  </si>
  <si>
    <t>HKINFB112</t>
  </si>
  <si>
    <t>VIBTB13</t>
  </si>
  <si>
    <t>VKMTB14</t>
  </si>
  <si>
    <t>VTMSTB31</t>
  </si>
  <si>
    <t>VTMSTB32</t>
  </si>
  <si>
    <t>VTMTB77</t>
  </si>
  <si>
    <t>VTMSTB41</t>
  </si>
  <si>
    <t>VTMSTB42</t>
  </si>
  <si>
    <t>VTMTB87</t>
  </si>
  <si>
    <t>VTMKTB51</t>
  </si>
  <si>
    <t>VTMKTB52</t>
  </si>
  <si>
    <t>VTMKTB53</t>
  </si>
  <si>
    <t>VTMKTB54</t>
  </si>
  <si>
    <t>VTMKTB61</t>
  </si>
  <si>
    <t>VTMKTB62</t>
  </si>
  <si>
    <t>VIBTB63</t>
  </si>
  <si>
    <t>VTMTB71</t>
  </si>
  <si>
    <t>VKMTB62</t>
  </si>
  <si>
    <t>VTMSTB51</t>
  </si>
  <si>
    <t>VTMSTB62</t>
  </si>
  <si>
    <t>VIBTB64</t>
  </si>
  <si>
    <t>VTMSTB61</t>
  </si>
  <si>
    <t>VTMSTB72</t>
  </si>
  <si>
    <t>VIBTB74</t>
  </si>
  <si>
    <t>VTMSTB71</t>
  </si>
  <si>
    <t>VTMSTB82</t>
  </si>
  <si>
    <t>VIBTB84</t>
  </si>
  <si>
    <t>VTMSTB81</t>
  </si>
  <si>
    <t>VTMSTB83</t>
  </si>
  <si>
    <t>VTMKTB91</t>
  </si>
  <si>
    <t>VTMKTB93</t>
  </si>
  <si>
    <t>VTMKTB92</t>
  </si>
  <si>
    <t>VTMKTB94</t>
  </si>
  <si>
    <t>VTMKTB96</t>
  </si>
  <si>
    <t>VIBTB89A</t>
  </si>
  <si>
    <t>VIBTB39A</t>
  </si>
  <si>
    <t>VTMTB89</t>
  </si>
  <si>
    <t>VTMKTB27</t>
  </si>
  <si>
    <t>tantárgyfelelősök</t>
  </si>
  <si>
    <t>Szervezeti Egység</t>
  </si>
  <si>
    <t>Dr. Székely Gergely e. docens</t>
  </si>
  <si>
    <t>Dr. Pátzay em., Dr. Kerekes Zsuzsanna e. docens</t>
  </si>
  <si>
    <t>Tantárgyat oktatók</t>
  </si>
  <si>
    <t xml:space="preserve">Horváthné Papp Márta mesteroktató </t>
  </si>
  <si>
    <t>Dr. Szabó Péter Imre adjunktus</t>
  </si>
  <si>
    <t>Dr. Dobor József e. docens</t>
  </si>
  <si>
    <t>Dr. Lepsényi Ákos adjunktus</t>
  </si>
  <si>
    <t>Dr. Kerekes Zsuzsanna e. docens</t>
  </si>
  <si>
    <t>Dr. Hetesi Zsolt e. docens</t>
  </si>
  <si>
    <t>Dr. Restás Ágoston e. docens</t>
  </si>
  <si>
    <t>NKE RTK KVI</t>
  </si>
  <si>
    <t>Dr. Németh Zsolt e. docens</t>
  </si>
  <si>
    <t>Koch Dániel tanársegéd</t>
  </si>
  <si>
    <t>Dr. Lengyel Gábor adjunktus BME</t>
  </si>
  <si>
    <t>Sárosiné Dr. Lakatos Ilona Éva adjunktus BME</t>
  </si>
  <si>
    <t>Dr. Völgyi István e. docens BME</t>
  </si>
  <si>
    <t>NKE-RTK</t>
  </si>
  <si>
    <t>NKE-HHK</t>
  </si>
  <si>
    <t>NKE-RTK-KVI-IB</t>
  </si>
  <si>
    <t>NKE-VTK</t>
  </si>
  <si>
    <t>NKE-RTK-KVI-TMK</t>
  </si>
  <si>
    <t>Dr. Tóth Bence e. docens</t>
  </si>
  <si>
    <t>Dr. Buzás Gábor adjunktus</t>
  </si>
  <si>
    <t>Dr. Remek Éva e. docens</t>
  </si>
  <si>
    <t>Dr. Kovács Gábor e. tanár</t>
  </si>
  <si>
    <t>Dr. Fülöp Katalin  e. docens</t>
  </si>
  <si>
    <t>Dr. Nováky Mónika adjunktus</t>
  </si>
  <si>
    <t xml:space="preserve"> Dr. Kóródi Gyula e. tanár</t>
  </si>
  <si>
    <t>Dr. Hesz József e. docens</t>
  </si>
  <si>
    <t>Dr. Borszéki Judit adjunktus</t>
  </si>
  <si>
    <t>Bacsó Bernadett nyelvtanár,Veres Faddi Nikolett nyelvvtanár, Krivácsi András nyelvtanár,Kudar Mariann nyelvtanár,</t>
  </si>
  <si>
    <t>Dr. Szilvásy György Péter tanársegéd</t>
  </si>
  <si>
    <t xml:space="preserve">Dr. Stepper Péter adjunktus, Dr. Molnár Dóra adjunktus, Jakusné Dr. Harnos Éva adjunktus </t>
  </si>
  <si>
    <t>Dr. Taksás Balázs e. docens HHK</t>
  </si>
  <si>
    <t>dr. László Viktória tanársegéd</t>
  </si>
  <si>
    <t>Dr. Salem G. Nehme EM e. docens BME</t>
  </si>
  <si>
    <t xml:space="preserve"> Dr. Nagy Balázs EM adjunktus MBE</t>
  </si>
  <si>
    <t>Dr. Bleszity János em.</t>
  </si>
  <si>
    <t>Dr. Négyesi Imre e. docens</t>
  </si>
  <si>
    <t>Dr. Vass Gyula e. docens</t>
  </si>
  <si>
    <t>Horváthné Papp Márta mesteroktató</t>
  </si>
  <si>
    <t>Dr. Kállai Attila e. docens</t>
  </si>
  <si>
    <t>Dr. Kóródi Gyula e. tanár</t>
  </si>
  <si>
    <t>Dr. Cimer Zsolt e. docens</t>
  </si>
  <si>
    <t>Dr. Zsiga Zoltán adjunktus</t>
  </si>
  <si>
    <t>Mrekva László mesteroktató</t>
  </si>
  <si>
    <t>Dr. Rácz Sándor adjunktus</t>
  </si>
  <si>
    <t>Dr. Érces Gergő tanársegéd</t>
  </si>
  <si>
    <t>Dr. Kátai-Urbán Lajos e. docens</t>
  </si>
  <si>
    <t>Dr. Pántya Péter e. docens</t>
  </si>
  <si>
    <t>Szabó Gabriella gyakorlati oktató, Besenyei Magdolna gyakorlati oktató</t>
  </si>
  <si>
    <t>Dr. Krausz Nikol FT adjunktus BME</t>
  </si>
  <si>
    <t>Dr. Teknős László adjunktus</t>
  </si>
  <si>
    <t>Dr. Both Balázs (GPK) adjunktus BME</t>
  </si>
  <si>
    <t>Vajasné Horn Valéria e. docens BME</t>
  </si>
  <si>
    <t>Dr. Fülöp Roland adjunktus</t>
  </si>
  <si>
    <t>Dr. Dudás Annamária EM e. docens BME</t>
  </si>
  <si>
    <t xml:space="preserve"> Dr. Nagy Balázs EM adjunktus BME</t>
  </si>
  <si>
    <t>Dr. Érces Gergő tanársegéd, Dr. Bérczi László adjunktus</t>
  </si>
  <si>
    <t>Dr. Majorosné dr Lublóy Éva Eszter EM e. docens BME</t>
  </si>
  <si>
    <t>Dr. Rácz Sándor adjunktus, Bodnár László tanársegéd</t>
  </si>
  <si>
    <t>Dr. Bognár Balázs adjunktus</t>
  </si>
  <si>
    <t>Dr. Varga Ferenc adjunktus</t>
  </si>
  <si>
    <t>Dr. Restás Ágoston e. docenc, Dr. Rácz Sándor adjunktus, Bleszity János em.</t>
  </si>
  <si>
    <t>Dr. Pántya Péter e. docens, Bleszity János em.</t>
  </si>
  <si>
    <t>Dr. Kátai-Urbán lajos e. docens</t>
  </si>
  <si>
    <t>Dr Halvicka Viktor adjunktus BME</t>
  </si>
  <si>
    <r>
      <t xml:space="preserve">számonkérés    és             </t>
    </r>
    <r>
      <rPr>
        <b/>
        <i/>
        <sz val="10"/>
        <rFont val="Verdana"/>
        <family val="2"/>
        <charset val="238"/>
      </rPr>
      <t>heti összes tanóra</t>
    </r>
  </si>
  <si>
    <t>VTMTB12</t>
  </si>
  <si>
    <t xml:space="preserve">KBVAB03 </t>
  </si>
  <si>
    <t>Dr.Varga Ferenc egyetemi docens</t>
  </si>
  <si>
    <t>Dr. Varga Ferenc e. docens</t>
  </si>
  <si>
    <t>Dr. Bodnár László tanársegéd</t>
  </si>
  <si>
    <t>Dr. Németh András</t>
  </si>
  <si>
    <t>érvényes 2024/2025-ös tanévtől felmenő rendszerben.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</si>
</sst>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47" x14ac:knownFonts="1"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sz val="11"/>
      <name val="Arial CE"/>
      <family val="2"/>
      <charset val="238"/>
    </font>
    <font>
      <sz val="10"/>
      <name val="Arial Narrow"/>
      <family val="2"/>
      <charset val="238"/>
    </font>
    <font>
      <sz val="11"/>
      <name val="Calibri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4"/>
      <color rgb="FFFF0000"/>
      <name val="Verdana"/>
      <family val="2"/>
      <charset val="238"/>
    </font>
    <font>
      <sz val="10"/>
      <color theme="3"/>
      <name val="Arial CE"/>
      <family val="2"/>
      <charset val="238"/>
    </font>
    <font>
      <b/>
      <sz val="12"/>
      <name val="Verdana"/>
      <family val="2"/>
      <charset val="238"/>
    </font>
    <font>
      <b/>
      <sz val="14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name val="Verdana"/>
      <family val="2"/>
      <charset val="238"/>
    </font>
    <font>
      <sz val="11"/>
      <name val="Verdana"/>
      <family val="2"/>
      <charset val="238"/>
    </font>
    <font>
      <sz val="12"/>
      <color rgb="FF212121"/>
      <name val="Verdana"/>
      <family val="2"/>
      <charset val="238"/>
    </font>
    <font>
      <b/>
      <sz val="18"/>
      <name val="Verdana"/>
      <family val="2"/>
      <charset val="238"/>
    </font>
    <font>
      <sz val="10"/>
      <color theme="3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3"/>
      <name val="Verdana"/>
      <family val="2"/>
      <charset val="238"/>
    </font>
    <font>
      <sz val="13"/>
      <name val="Verdana"/>
      <family val="2"/>
      <charset val="238"/>
    </font>
    <font>
      <sz val="13"/>
      <color theme="3"/>
      <name val="Verdana"/>
      <family val="2"/>
      <charset val="238"/>
    </font>
    <font>
      <sz val="14"/>
      <name val="Verdana"/>
      <family val="2"/>
      <charset val="238"/>
    </font>
    <font>
      <sz val="12"/>
      <color rgb="FFFF0000"/>
      <name val="Verdana"/>
      <family val="2"/>
      <charset val="238"/>
    </font>
    <font>
      <b/>
      <i/>
      <sz val="12"/>
      <name val="Verdana"/>
      <family val="2"/>
      <charset val="238"/>
    </font>
    <font>
      <b/>
      <sz val="14"/>
      <color theme="3"/>
      <name val="Verdana"/>
      <family val="2"/>
      <charset val="238"/>
    </font>
    <font>
      <sz val="14"/>
      <color theme="3"/>
      <name val="Verdana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1"/>
      </patternFill>
    </fill>
  </fills>
  <borders count="1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double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double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164" fontId="21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21" fillId="17" borderId="7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11" fillId="4" borderId="0" applyNumberFormat="0" applyBorder="0" applyAlignment="0" applyProtection="0"/>
    <xf numFmtId="0" fontId="12" fillId="22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8" fillId="0" borderId="9" applyNumberFormat="0" applyFill="0" applyAlignment="0" applyProtection="0"/>
    <xf numFmtId="0" fontId="15" fillId="3" borderId="0" applyNumberFormat="0" applyBorder="0" applyAlignment="0" applyProtection="0"/>
    <xf numFmtId="0" fontId="16" fillId="23" borderId="0" applyNumberFormat="0" applyBorder="0" applyAlignment="0" applyProtection="0"/>
    <xf numFmtId="0" fontId="17" fillId="22" borderId="1" applyNumberFormat="0" applyAlignment="0" applyProtection="0"/>
    <xf numFmtId="9" fontId="21" fillId="0" borderId="0" applyFill="0" applyBorder="0" applyAlignment="0" applyProtection="0"/>
  </cellStyleXfs>
  <cellXfs count="528">
    <xf numFmtId="0" fontId="0" fillId="0" borderId="0" xfId="0"/>
    <xf numFmtId="0" fontId="19" fillId="0" borderId="0" xfId="40" applyFont="1" applyAlignment="1">
      <alignment horizontal="left"/>
    </xf>
    <xf numFmtId="0" fontId="14" fillId="0" borderId="0" xfId="40"/>
    <xf numFmtId="0" fontId="14" fillId="0" borderId="0" xfId="40" applyBorder="1"/>
    <xf numFmtId="0" fontId="19" fillId="0" borderId="0" xfId="40" applyFont="1" applyFill="1" applyBorder="1" applyAlignment="1">
      <alignment horizontal="left"/>
    </xf>
    <xf numFmtId="0" fontId="20" fillId="0" borderId="0" xfId="40" applyFont="1" applyFill="1" applyBorder="1"/>
    <xf numFmtId="0" fontId="14" fillId="0" borderId="0" xfId="40" applyFill="1" applyBorder="1"/>
    <xf numFmtId="0" fontId="19" fillId="0" borderId="0" xfId="40" applyFont="1" applyFill="1" applyAlignment="1">
      <alignment horizontal="left"/>
    </xf>
    <xf numFmtId="0" fontId="14" fillId="0" borderId="0" xfId="40" applyFill="1"/>
    <xf numFmtId="0" fontId="21" fillId="0" borderId="0" xfId="40" applyFont="1" applyBorder="1"/>
    <xf numFmtId="0" fontId="21" fillId="0" borderId="0" xfId="40" applyFont="1"/>
    <xf numFmtId="0" fontId="22" fillId="0" borderId="0" xfId="0" applyFont="1" applyAlignment="1">
      <alignment wrapText="1"/>
    </xf>
    <xf numFmtId="0" fontId="22" fillId="0" borderId="0" xfId="0" applyFont="1" applyBorder="1" applyAlignment="1">
      <alignment wrapText="1"/>
    </xf>
    <xf numFmtId="0" fontId="14" fillId="0" borderId="0" xfId="40" applyBorder="1" applyAlignment="1">
      <alignment horizontal="center"/>
    </xf>
    <xf numFmtId="0" fontId="14" fillId="0" borderId="0" xfId="40" applyAlignment="1">
      <alignment horizontal="center"/>
    </xf>
    <xf numFmtId="0" fontId="21" fillId="0" borderId="0" xfId="40" applyFont="1" applyBorder="1" applyAlignment="1">
      <alignment horizontal="center"/>
    </xf>
    <xf numFmtId="0" fontId="21" fillId="0" borderId="0" xfId="40" applyFont="1" applyAlignment="1">
      <alignment horizontal="center"/>
    </xf>
    <xf numFmtId="0" fontId="0" fillId="0" borderId="0" xfId="0" applyFont="1"/>
    <xf numFmtId="0" fontId="0" fillId="26" borderId="0" xfId="0" applyFill="1"/>
    <xf numFmtId="0" fontId="23" fillId="0" borderId="0" xfId="0" applyFont="1"/>
    <xf numFmtId="0" fontId="23" fillId="0" borderId="62" xfId="0" applyFont="1" applyBorder="1"/>
    <xf numFmtId="0" fontId="26" fillId="26" borderId="0" xfId="40" applyFont="1" applyFill="1"/>
    <xf numFmtId="0" fontId="26" fillId="26" borderId="0" xfId="40" applyFont="1" applyFill="1" applyBorder="1"/>
    <xf numFmtId="0" fontId="27" fillId="0" borderId="62" xfId="0" applyFont="1" applyBorder="1" applyAlignment="1">
      <alignment horizontal="center"/>
    </xf>
    <xf numFmtId="0" fontId="27" fillId="0" borderId="118" xfId="0" applyFont="1" applyBorder="1" applyAlignment="1">
      <alignment horizontal="center"/>
    </xf>
    <xf numFmtId="0" fontId="29" fillId="0" borderId="62" xfId="0" applyFont="1" applyBorder="1" applyAlignment="1">
      <alignment vertical="center" wrapText="1"/>
    </xf>
    <xf numFmtId="0" fontId="29" fillId="0" borderId="118" xfId="0" applyFont="1" applyBorder="1" applyAlignment="1">
      <alignment vertical="center"/>
    </xf>
    <xf numFmtId="0" fontId="30" fillId="26" borderId="116" xfId="0" applyFont="1" applyFill="1" applyBorder="1" applyAlignment="1">
      <alignment horizontal="left" vertical="center" wrapText="1"/>
    </xf>
    <xf numFmtId="0" fontId="29" fillId="0" borderId="65" xfId="0" applyFont="1" applyFill="1" applyBorder="1" applyAlignment="1" applyProtection="1">
      <alignment shrinkToFit="1"/>
      <protection locked="0"/>
    </xf>
    <xf numFmtId="0" fontId="29" fillId="0" borderId="62" xfId="0" applyFont="1" applyBorder="1" applyAlignment="1">
      <alignment horizontal="left" vertical="center"/>
    </xf>
    <xf numFmtId="0" fontId="29" fillId="0" borderId="65" xfId="40" applyFont="1" applyFill="1" applyBorder="1" applyProtection="1">
      <protection locked="0"/>
    </xf>
    <xf numFmtId="0" fontId="29" fillId="0" borderId="62" xfId="0" applyFont="1" applyBorder="1" applyAlignment="1">
      <alignment horizontal="left" vertical="center" wrapText="1"/>
    </xf>
    <xf numFmtId="0" fontId="31" fillId="0" borderId="0" xfId="0" applyFont="1"/>
    <xf numFmtId="0" fontId="29" fillId="0" borderId="65" xfId="40" applyFont="1" applyFill="1" applyBorder="1" applyAlignment="1" applyProtection="1">
      <alignment horizontal="left"/>
      <protection locked="0"/>
    </xf>
    <xf numFmtId="0" fontId="30" fillId="26" borderId="116" xfId="0" applyFont="1" applyFill="1" applyBorder="1" applyAlignment="1">
      <alignment horizontal="left" vertical="center"/>
    </xf>
    <xf numFmtId="0" fontId="29" fillId="0" borderId="173" xfId="40" applyFont="1" applyFill="1" applyBorder="1" applyAlignment="1" applyProtection="1">
      <alignment horizontal="left" vertical="center"/>
    </xf>
    <xf numFmtId="0" fontId="29" fillId="0" borderId="173" xfId="0" applyFont="1" applyBorder="1" applyAlignment="1">
      <alignment horizontal="left" vertical="center"/>
    </xf>
    <xf numFmtId="0" fontId="29" fillId="0" borderId="173" xfId="0" applyFont="1" applyBorder="1"/>
    <xf numFmtId="0" fontId="29" fillId="0" borderId="18" xfId="40" applyFont="1" applyFill="1" applyBorder="1" applyAlignment="1" applyProtection="1">
      <alignment horizontal="left"/>
      <protection locked="0"/>
    </xf>
    <xf numFmtId="0" fontId="29" fillId="0" borderId="49" xfId="0" applyFont="1" applyFill="1" applyBorder="1" applyAlignment="1" applyProtection="1">
      <alignment vertical="center" shrinkToFit="1"/>
      <protection locked="0"/>
    </xf>
    <xf numFmtId="0" fontId="29" fillId="0" borderId="62" xfId="40" applyFont="1" applyFill="1" applyBorder="1" applyAlignment="1" applyProtection="1">
      <alignment horizontal="left" vertical="center"/>
    </xf>
    <xf numFmtId="0" fontId="29" fillId="0" borderId="66" xfId="40" applyFont="1" applyFill="1" applyBorder="1" applyAlignment="1" applyProtection="1">
      <alignment horizontal="left" vertical="center"/>
      <protection locked="0"/>
    </xf>
    <xf numFmtId="0" fontId="29" fillId="0" borderId="44" xfId="40" applyFont="1" applyFill="1" applyBorder="1" applyAlignment="1" applyProtection="1">
      <alignment horizontal="left"/>
      <protection locked="0"/>
    </xf>
    <xf numFmtId="0" fontId="29" fillId="26" borderId="18" xfId="40" applyFont="1" applyFill="1" applyBorder="1" applyAlignment="1" applyProtection="1">
      <alignment horizontal="left"/>
      <protection locked="0"/>
    </xf>
    <xf numFmtId="0" fontId="29" fillId="26" borderId="44" xfId="40" applyFont="1" applyFill="1" applyBorder="1" applyAlignment="1" applyProtection="1">
      <alignment horizontal="left"/>
      <protection locked="0"/>
    </xf>
    <xf numFmtId="0" fontId="32" fillId="0" borderId="62" xfId="0" applyFont="1" applyBorder="1"/>
    <xf numFmtId="0" fontId="29" fillId="0" borderId="18" xfId="40" applyFont="1" applyFill="1" applyBorder="1" applyAlignment="1" applyProtection="1">
      <protection locked="0"/>
    </xf>
    <xf numFmtId="0" fontId="29" fillId="0" borderId="62" xfId="40" applyFont="1" applyFill="1" applyBorder="1" applyAlignment="1" applyProtection="1">
      <protection locked="0"/>
    </xf>
    <xf numFmtId="0" fontId="29" fillId="0" borderId="62" xfId="0" applyFont="1" applyFill="1" applyBorder="1" applyAlignment="1">
      <alignment horizontal="left" vertical="center" wrapText="1"/>
    </xf>
    <xf numFmtId="0" fontId="29" fillId="0" borderId="118" xfId="40" applyFont="1" applyFill="1" applyBorder="1" applyAlignment="1" applyProtection="1">
      <protection locked="0"/>
    </xf>
    <xf numFmtId="0" fontId="30" fillId="26" borderId="121" xfId="40" applyFont="1" applyFill="1" applyBorder="1" applyAlignment="1" applyProtection="1">
      <alignment horizontal="left"/>
      <protection locked="0"/>
    </xf>
    <xf numFmtId="0" fontId="29" fillId="0" borderId="119" xfId="40" applyFont="1" applyFill="1" applyBorder="1" applyAlignment="1" applyProtection="1">
      <protection locked="0"/>
    </xf>
    <xf numFmtId="0" fontId="29" fillId="0" borderId="119" xfId="0" applyFont="1" applyFill="1" applyBorder="1" applyAlignment="1">
      <alignment horizontal="left" vertical="center" wrapText="1"/>
    </xf>
    <xf numFmtId="0" fontId="29" fillId="0" borderId="120" xfId="40" applyFont="1" applyFill="1" applyBorder="1" applyAlignment="1" applyProtection="1">
      <protection locked="0"/>
    </xf>
    <xf numFmtId="0" fontId="33" fillId="0" borderId="0" xfId="40" applyFont="1" applyFill="1" applyBorder="1" applyAlignment="1" applyProtection="1">
      <alignment horizontal="center" vertical="center"/>
    </xf>
    <xf numFmtId="0" fontId="34" fillId="26" borderId="0" xfId="40" applyFont="1" applyFill="1"/>
    <xf numFmtId="0" fontId="23" fillId="0" borderId="0" xfId="40" applyFont="1"/>
    <xf numFmtId="0" fontId="33" fillId="0" borderId="0" xfId="40" applyFont="1" applyFill="1" applyBorder="1" applyAlignment="1" applyProtection="1">
      <alignment horizontal="center" vertical="center"/>
      <protection locked="0"/>
    </xf>
    <xf numFmtId="0" fontId="35" fillId="0" borderId="0" xfId="40" applyFont="1" applyFill="1" applyBorder="1" applyAlignment="1" applyProtection="1">
      <alignment horizontal="center" vertical="center"/>
      <protection locked="0"/>
    </xf>
    <xf numFmtId="0" fontId="27" fillId="4" borderId="0" xfId="40" applyFont="1" applyFill="1" applyBorder="1" applyAlignment="1" applyProtection="1">
      <alignment horizontal="center" vertical="center"/>
    </xf>
    <xf numFmtId="0" fontId="38" fillId="4" borderId="0" xfId="40" applyFont="1" applyFill="1" applyBorder="1" applyAlignment="1" applyProtection="1">
      <alignment horizontal="center" textRotation="90" wrapText="1"/>
    </xf>
    <xf numFmtId="0" fontId="37" fillId="4" borderId="11" xfId="40" applyFont="1" applyFill="1" applyBorder="1" applyAlignment="1" applyProtection="1">
      <alignment horizontal="center" textRotation="90" wrapText="1"/>
    </xf>
    <xf numFmtId="0" fontId="37" fillId="4" borderId="10" xfId="40" applyFont="1" applyFill="1" applyBorder="1" applyAlignment="1" applyProtection="1">
      <alignment horizontal="center" textRotation="90" wrapText="1"/>
    </xf>
    <xf numFmtId="0" fontId="39" fillId="4" borderId="12" xfId="40" applyFont="1" applyFill="1" applyBorder="1" applyAlignment="1" applyProtection="1">
      <alignment horizontal="center"/>
    </xf>
    <xf numFmtId="0" fontId="40" fillId="4" borderId="56" xfId="40" applyFont="1" applyFill="1" applyBorder="1" applyProtection="1"/>
    <xf numFmtId="0" fontId="40" fillId="4" borderId="14" xfId="40" applyFont="1" applyFill="1" applyBorder="1" applyProtection="1"/>
    <xf numFmtId="0" fontId="40" fillId="4" borderId="15" xfId="40" applyFont="1" applyFill="1" applyBorder="1" applyProtection="1"/>
    <xf numFmtId="0" fontId="40" fillId="4" borderId="0" xfId="40" applyFont="1" applyFill="1" applyBorder="1" applyProtection="1"/>
    <xf numFmtId="0" fontId="41" fillId="26" borderId="0" xfId="40" applyFont="1" applyFill="1"/>
    <xf numFmtId="0" fontId="40" fillId="0" borderId="0" xfId="40" applyFont="1"/>
    <xf numFmtId="0" fontId="42" fillId="0" borderId="173" xfId="0" applyFont="1" applyBorder="1" applyAlignment="1">
      <alignment horizontal="left" vertical="center"/>
    </xf>
    <xf numFmtId="0" fontId="30" fillId="4" borderId="21" xfId="40" applyFont="1" applyFill="1" applyBorder="1" applyAlignment="1" applyProtection="1">
      <alignment horizontal="center"/>
    </xf>
    <xf numFmtId="0" fontId="42" fillId="0" borderId="17" xfId="39" applyFont="1" applyBorder="1" applyAlignment="1" applyProtection="1">
      <alignment horizontal="center"/>
      <protection locked="0"/>
    </xf>
    <xf numFmtId="1" fontId="30" fillId="4" borderId="19" xfId="40" applyNumberFormat="1" applyFont="1" applyFill="1" applyBorder="1" applyAlignment="1" applyProtection="1">
      <alignment horizontal="center"/>
    </xf>
    <xf numFmtId="0" fontId="30" fillId="0" borderId="17" xfId="40" applyFont="1" applyBorder="1" applyAlignment="1" applyProtection="1">
      <alignment horizontal="center"/>
      <protection locked="0"/>
    </xf>
    <xf numFmtId="0" fontId="30" fillId="0" borderId="62" xfId="40" applyFont="1" applyBorder="1" applyAlignment="1" applyProtection="1">
      <alignment horizontal="center"/>
      <protection locked="0"/>
    </xf>
    <xf numFmtId="0" fontId="30" fillId="0" borderId="62" xfId="40" applyFont="1" applyFill="1" applyBorder="1" applyAlignment="1" applyProtection="1">
      <alignment horizontal="center"/>
      <protection locked="0"/>
    </xf>
    <xf numFmtId="0" fontId="30" fillId="0" borderId="22" xfId="40" applyFont="1" applyBorder="1" applyAlignment="1" applyProtection="1">
      <alignment horizontal="center"/>
      <protection locked="0"/>
    </xf>
    <xf numFmtId="0" fontId="30" fillId="0" borderId="19" xfId="40" applyFont="1" applyBorder="1" applyAlignment="1" applyProtection="1">
      <alignment horizontal="center"/>
      <protection locked="0"/>
    </xf>
    <xf numFmtId="0" fontId="30" fillId="0" borderId="18" xfId="40" applyFont="1" applyFill="1" applyBorder="1" applyAlignment="1" applyProtection="1">
      <alignment horizontal="center"/>
      <protection locked="0"/>
    </xf>
    <xf numFmtId="0" fontId="30" fillId="0" borderId="21" xfId="40" applyFont="1" applyFill="1" applyBorder="1" applyAlignment="1" applyProtection="1">
      <alignment horizontal="center"/>
      <protection locked="0"/>
    </xf>
    <xf numFmtId="0" fontId="30" fillId="0" borderId="43" xfId="40" applyFont="1" applyFill="1" applyBorder="1" applyAlignment="1" applyProtection="1">
      <alignment horizontal="center"/>
      <protection locked="0"/>
    </xf>
    <xf numFmtId="0" fontId="30" fillId="0" borderId="19" xfId="40" applyFont="1" applyFill="1" applyBorder="1" applyAlignment="1" applyProtection="1">
      <alignment horizontal="center"/>
      <protection locked="0"/>
    </xf>
    <xf numFmtId="1" fontId="30" fillId="4" borderId="16" xfId="40" applyNumberFormat="1" applyFont="1" applyFill="1" applyBorder="1" applyAlignment="1" applyProtection="1">
      <alignment horizontal="center"/>
    </xf>
    <xf numFmtId="1" fontId="30" fillId="4" borderId="17" xfId="40" applyNumberFormat="1" applyFont="1" applyFill="1" applyBorder="1" applyAlignment="1" applyProtection="1">
      <alignment horizontal="center"/>
    </xf>
    <xf numFmtId="1" fontId="30" fillId="4" borderId="20" xfId="40" applyNumberFormat="1" applyFont="1" applyFill="1" applyBorder="1" applyAlignment="1" applyProtection="1">
      <alignment horizontal="center" vertical="center" shrinkToFit="1"/>
    </xf>
    <xf numFmtId="0" fontId="42" fillId="0" borderId="173" xfId="40" applyFont="1" applyBorder="1" applyAlignment="1" applyProtection="1">
      <alignment horizontal="left" vertical="center"/>
    </xf>
    <xf numFmtId="0" fontId="30" fillId="4" borderId="31" xfId="40" applyFont="1" applyFill="1" applyBorder="1" applyAlignment="1" applyProtection="1">
      <alignment horizontal="center"/>
    </xf>
    <xf numFmtId="0" fontId="30" fillId="0" borderId="17" xfId="39" applyNumberFormat="1" applyFont="1" applyBorder="1" applyAlignment="1" applyProtection="1">
      <alignment horizontal="center"/>
      <protection locked="0"/>
    </xf>
    <xf numFmtId="0" fontId="30" fillId="0" borderId="62" xfId="39" applyFont="1" applyBorder="1" applyAlignment="1" applyProtection="1">
      <alignment horizontal="center"/>
      <protection locked="0"/>
    </xf>
    <xf numFmtId="0" fontId="30" fillId="0" borderId="22" xfId="39" applyNumberFormat="1" applyFont="1" applyBorder="1" applyAlignment="1" applyProtection="1">
      <alignment horizontal="center"/>
      <protection locked="0"/>
    </xf>
    <xf numFmtId="0" fontId="30" fillId="0" borderId="19" xfId="39" applyNumberFormat="1" applyFont="1" applyBorder="1" applyAlignment="1" applyProtection="1">
      <alignment horizontal="center"/>
      <protection locked="0"/>
    </xf>
    <xf numFmtId="0" fontId="30" fillId="0" borderId="19" xfId="39" applyFont="1" applyBorder="1" applyAlignment="1" applyProtection="1">
      <alignment horizontal="center"/>
      <protection locked="0"/>
    </xf>
    <xf numFmtId="0" fontId="42" fillId="0" borderId="173" xfId="0" applyFont="1" applyFill="1" applyBorder="1" applyAlignment="1">
      <alignment horizontal="left" vertical="center"/>
    </xf>
    <xf numFmtId="0" fontId="42" fillId="0" borderId="22" xfId="39" applyNumberFormat="1" applyFont="1" applyBorder="1" applyAlignment="1" applyProtection="1">
      <alignment horizontal="center"/>
      <protection locked="0"/>
    </xf>
    <xf numFmtId="0" fontId="30" fillId="0" borderId="66" xfId="40" applyFont="1" applyFill="1" applyBorder="1" applyAlignment="1" applyProtection="1">
      <alignment horizontal="center"/>
      <protection locked="0"/>
    </xf>
    <xf numFmtId="0" fontId="25" fillId="0" borderId="169" xfId="40" applyFont="1" applyBorder="1"/>
    <xf numFmtId="0" fontId="42" fillId="0" borderId="82" xfId="40" applyFont="1" applyBorder="1" applyAlignment="1" applyProtection="1">
      <alignment horizontal="center"/>
      <protection locked="0"/>
    </xf>
    <xf numFmtId="0" fontId="30" fillId="0" borderId="21" xfId="40" applyFont="1" applyBorder="1" applyAlignment="1" applyProtection="1">
      <alignment horizontal="center"/>
      <protection locked="0"/>
    </xf>
    <xf numFmtId="1" fontId="30" fillId="0" borderId="68" xfId="40" applyNumberFormat="1" applyFont="1" applyFill="1" applyBorder="1" applyAlignment="1" applyProtection="1">
      <alignment horizontal="center"/>
      <protection locked="0"/>
    </xf>
    <xf numFmtId="0" fontId="30" fillId="0" borderId="69" xfId="40" applyFont="1" applyFill="1" applyBorder="1" applyAlignment="1" applyProtection="1">
      <alignment horizontal="center"/>
      <protection locked="0"/>
    </xf>
    <xf numFmtId="0" fontId="30" fillId="0" borderId="70" xfId="40" applyFont="1" applyFill="1" applyBorder="1" applyAlignment="1" applyProtection="1">
      <alignment horizontal="center"/>
      <protection locked="0"/>
    </xf>
    <xf numFmtId="0" fontId="30" fillId="0" borderId="43" xfId="40" applyFont="1" applyBorder="1" applyAlignment="1" applyProtection="1">
      <alignment horizontal="center"/>
      <protection locked="0"/>
    </xf>
    <xf numFmtId="0" fontId="30" fillId="0" borderId="18" xfId="40" applyFont="1" applyBorder="1" applyAlignment="1" applyProtection="1">
      <alignment horizontal="center"/>
      <protection locked="0"/>
    </xf>
    <xf numFmtId="1" fontId="30" fillId="0" borderId="71" xfId="40" applyNumberFormat="1" applyFont="1" applyFill="1" applyBorder="1" applyAlignment="1" applyProtection="1">
      <alignment horizontal="center"/>
      <protection locked="0"/>
    </xf>
    <xf numFmtId="1" fontId="30" fillId="0" borderId="62" xfId="40" applyNumberFormat="1" applyFont="1" applyFill="1" applyBorder="1" applyAlignment="1" applyProtection="1">
      <alignment horizontal="center"/>
      <protection locked="0"/>
    </xf>
    <xf numFmtId="0" fontId="42" fillId="0" borderId="17" xfId="39" applyNumberFormat="1" applyFont="1" applyBorder="1" applyAlignment="1" applyProtection="1">
      <alignment horizontal="center"/>
      <protection locked="0"/>
    </xf>
    <xf numFmtId="0" fontId="30" fillId="0" borderId="72" xfId="40" applyFont="1" applyBorder="1" applyAlignment="1" applyProtection="1">
      <alignment horizontal="center"/>
      <protection locked="0"/>
    </xf>
    <xf numFmtId="0" fontId="30" fillId="0" borderId="73" xfId="40" applyFont="1" applyBorder="1" applyAlignment="1" applyProtection="1">
      <alignment horizontal="center"/>
      <protection locked="0"/>
    </xf>
    <xf numFmtId="0" fontId="30" fillId="0" borderId="71" xfId="40" applyFont="1" applyFill="1" applyBorder="1" applyAlignment="1" applyProtection="1">
      <alignment horizontal="center"/>
      <protection locked="0"/>
    </xf>
    <xf numFmtId="0" fontId="24" fillId="0" borderId="0" xfId="40" applyFont="1"/>
    <xf numFmtId="1" fontId="42" fillId="0" borderId="17" xfId="39" applyNumberFormat="1" applyFont="1" applyBorder="1" applyAlignment="1" applyProtection="1">
      <alignment horizontal="center"/>
      <protection locked="0"/>
    </xf>
    <xf numFmtId="0" fontId="30" fillId="31" borderId="67" xfId="40" applyNumberFormat="1" applyFont="1" applyFill="1" applyBorder="1" applyAlignment="1" applyProtection="1">
      <alignment horizontal="center"/>
      <protection locked="0"/>
    </xf>
    <xf numFmtId="1" fontId="30" fillId="32" borderId="19" xfId="40" applyNumberFormat="1" applyFont="1" applyFill="1" applyBorder="1" applyAlignment="1" applyProtection="1">
      <alignment horizontal="center"/>
    </xf>
    <xf numFmtId="0" fontId="30" fillId="31" borderId="17" xfId="39" applyNumberFormat="1" applyFont="1" applyFill="1" applyBorder="1" applyAlignment="1" applyProtection="1">
      <alignment horizontal="center"/>
      <protection locked="0"/>
    </xf>
    <xf numFmtId="0" fontId="30" fillId="31" borderId="62" xfId="40" applyFont="1" applyFill="1" applyBorder="1" applyAlignment="1" applyProtection="1">
      <alignment horizontal="center"/>
      <protection locked="0"/>
    </xf>
    <xf numFmtId="0" fontId="30" fillId="31" borderId="22" xfId="39" applyNumberFormat="1" applyFont="1" applyFill="1" applyBorder="1" applyAlignment="1" applyProtection="1">
      <alignment horizontal="center"/>
      <protection locked="0"/>
    </xf>
    <xf numFmtId="0" fontId="30" fillId="31" borderId="19" xfId="39" applyFont="1" applyFill="1" applyBorder="1" applyAlignment="1" applyProtection="1">
      <alignment horizontal="center"/>
      <protection locked="0"/>
    </xf>
    <xf numFmtId="0" fontId="30" fillId="31" borderId="43" xfId="40" applyFont="1" applyFill="1" applyBorder="1" applyAlignment="1" applyProtection="1">
      <alignment horizontal="center"/>
      <protection locked="0"/>
    </xf>
    <xf numFmtId="0" fontId="42" fillId="0" borderId="22" xfId="39" applyFont="1" applyBorder="1" applyAlignment="1" applyProtection="1">
      <alignment horizontal="center"/>
      <protection locked="0"/>
    </xf>
    <xf numFmtId="0" fontId="30" fillId="31" borderId="19" xfId="39" applyNumberFormat="1" applyFont="1" applyFill="1" applyBorder="1" applyAlignment="1" applyProtection="1">
      <alignment horizontal="center"/>
      <protection locked="0"/>
    </xf>
    <xf numFmtId="0" fontId="30" fillId="31" borderId="18" xfId="40" applyFont="1" applyFill="1" applyBorder="1" applyAlignment="1" applyProtection="1">
      <alignment horizontal="center"/>
      <protection locked="0"/>
    </xf>
    <xf numFmtId="0" fontId="30" fillId="0" borderId="33" xfId="40" applyFont="1" applyFill="1" applyBorder="1" applyAlignment="1" applyProtection="1">
      <alignment horizontal="center"/>
      <protection locked="0"/>
    </xf>
    <xf numFmtId="0" fontId="30" fillId="0" borderId="35" xfId="40" applyFont="1" applyFill="1" applyBorder="1" applyAlignment="1" applyProtection="1">
      <alignment horizontal="center"/>
      <protection locked="0"/>
    </xf>
    <xf numFmtId="0" fontId="30" fillId="0" borderId="44" xfId="40" applyFont="1" applyFill="1" applyBorder="1" applyAlignment="1" applyProtection="1">
      <alignment horizontal="center"/>
      <protection locked="0"/>
    </xf>
    <xf numFmtId="1" fontId="30" fillId="4" borderId="0" xfId="40" applyNumberFormat="1" applyFont="1" applyFill="1" applyBorder="1" applyAlignment="1" applyProtection="1">
      <alignment horizontal="center" vertical="center" shrinkToFit="1"/>
    </xf>
    <xf numFmtId="0" fontId="30" fillId="27" borderId="174" xfId="40" applyFont="1" applyFill="1" applyBorder="1" applyAlignment="1" applyProtection="1">
      <alignment horizontal="left"/>
    </xf>
    <xf numFmtId="1" fontId="27" fillId="4" borderId="11" xfId="40" applyNumberFormat="1" applyFont="1" applyFill="1" applyBorder="1" applyAlignment="1" applyProtection="1">
      <alignment horizontal="center"/>
    </xf>
    <xf numFmtId="1" fontId="27" fillId="4" borderId="10" xfId="40" applyNumberFormat="1" applyFont="1" applyFill="1" applyBorder="1" applyAlignment="1" applyProtection="1">
      <alignment horizontal="center"/>
    </xf>
    <xf numFmtId="1" fontId="27" fillId="4" borderId="74" xfId="40" applyNumberFormat="1" applyFont="1" applyFill="1" applyBorder="1" applyAlignment="1" applyProtection="1">
      <alignment horizontal="center"/>
    </xf>
    <xf numFmtId="1" fontId="44" fillId="4" borderId="75" xfId="40" applyNumberFormat="1" applyFont="1" applyFill="1" applyBorder="1" applyAlignment="1" applyProtection="1">
      <alignment horizontal="center"/>
    </xf>
    <xf numFmtId="1" fontId="30" fillId="4" borderId="10" xfId="40" applyNumberFormat="1" applyFont="1" applyFill="1" applyBorder="1" applyAlignment="1" applyProtection="1">
      <alignment horizontal="center"/>
    </xf>
    <xf numFmtId="1" fontId="44" fillId="4" borderId="76" xfId="40" applyNumberFormat="1" applyFont="1" applyFill="1" applyBorder="1" applyAlignment="1" applyProtection="1">
      <alignment horizontal="center"/>
    </xf>
    <xf numFmtId="1" fontId="27" fillId="4" borderId="53" xfId="40" applyNumberFormat="1" applyFont="1" applyFill="1" applyBorder="1" applyAlignment="1" applyProtection="1">
      <alignment horizontal="center"/>
    </xf>
    <xf numFmtId="1" fontId="30" fillId="4" borderId="21" xfId="40" applyNumberFormat="1" applyFont="1" applyFill="1" applyBorder="1" applyAlignment="1" applyProtection="1">
      <alignment horizontal="center"/>
    </xf>
    <xf numFmtId="1" fontId="27" fillId="4" borderId="77" xfId="40" applyNumberFormat="1" applyFont="1" applyFill="1" applyBorder="1" applyAlignment="1" applyProtection="1">
      <alignment horizontal="center"/>
    </xf>
    <xf numFmtId="1" fontId="27" fillId="4" borderId="46" xfId="40" applyNumberFormat="1" applyFont="1" applyFill="1" applyBorder="1" applyAlignment="1" applyProtection="1">
      <alignment horizontal="center"/>
    </xf>
    <xf numFmtId="1" fontId="27" fillId="4" borderId="0" xfId="40" applyNumberFormat="1" applyFont="1" applyFill="1" applyBorder="1" applyAlignment="1" applyProtection="1">
      <alignment horizontal="center"/>
    </xf>
    <xf numFmtId="0" fontId="27" fillId="27" borderId="115" xfId="40" applyFont="1" applyFill="1" applyBorder="1" applyAlignment="1" applyProtection="1">
      <alignment horizontal="center"/>
    </xf>
    <xf numFmtId="0" fontId="44" fillId="4" borderId="31" xfId="40" applyFont="1" applyFill="1" applyBorder="1" applyAlignment="1" applyProtection="1"/>
    <xf numFmtId="1" fontId="44" fillId="4" borderId="78" xfId="40" applyNumberFormat="1" applyFont="1" applyFill="1" applyBorder="1" applyAlignment="1" applyProtection="1">
      <alignment horizontal="center"/>
    </xf>
    <xf numFmtId="1" fontId="27" fillId="4" borderId="78" xfId="40" applyNumberFormat="1" applyFont="1" applyFill="1" applyBorder="1" applyAlignment="1" applyProtection="1">
      <alignment horizontal="center"/>
    </xf>
    <xf numFmtId="1" fontId="44" fillId="4" borderId="79" xfId="40" applyNumberFormat="1" applyFont="1" applyFill="1" applyBorder="1" applyAlignment="1" applyProtection="1">
      <alignment horizontal="center"/>
    </xf>
    <xf numFmtId="0" fontId="27" fillId="4" borderId="79" xfId="40" applyFont="1" applyFill="1" applyBorder="1" applyProtection="1"/>
    <xf numFmtId="0" fontId="42" fillId="0" borderId="67" xfId="40" applyFont="1" applyBorder="1" applyAlignment="1" applyProtection="1">
      <alignment horizontal="center"/>
      <protection locked="0"/>
    </xf>
    <xf numFmtId="1" fontId="30" fillId="0" borderId="17" xfId="39" applyNumberFormat="1" applyFont="1" applyBorder="1" applyAlignment="1" applyProtection="1">
      <alignment horizontal="center"/>
      <protection locked="0"/>
    </xf>
    <xf numFmtId="0" fontId="30" fillId="0" borderId="17" xfId="39" applyFont="1" applyBorder="1" applyAlignment="1" applyProtection="1">
      <alignment horizontal="center"/>
      <protection locked="0"/>
    </xf>
    <xf numFmtId="0" fontId="30" fillId="0" borderId="31" xfId="39" applyFont="1" applyBorder="1" applyAlignment="1" applyProtection="1">
      <alignment horizontal="center"/>
      <protection locked="0"/>
    </xf>
    <xf numFmtId="0" fontId="30" fillId="0" borderId="43" xfId="39" applyNumberFormat="1" applyFont="1" applyBorder="1" applyAlignment="1" applyProtection="1">
      <alignment horizontal="center"/>
      <protection locked="0"/>
    </xf>
    <xf numFmtId="0" fontId="30" fillId="0" borderId="31" xfId="39" applyNumberFormat="1" applyFont="1" applyBorder="1" applyAlignment="1" applyProtection="1">
      <alignment horizontal="center"/>
      <protection locked="0"/>
    </xf>
    <xf numFmtId="0" fontId="30" fillId="0" borderId="18" xfId="39" applyNumberFormat="1" applyFont="1" applyBorder="1" applyAlignment="1" applyProtection="1">
      <alignment horizontal="center"/>
      <protection locked="0"/>
    </xf>
    <xf numFmtId="0" fontId="41" fillId="0" borderId="0" xfId="40" applyFont="1" applyFill="1"/>
    <xf numFmtId="0" fontId="42" fillId="0" borderId="67" xfId="39" applyNumberFormat="1" applyFont="1" applyBorder="1" applyAlignment="1" applyProtection="1">
      <alignment horizontal="center"/>
      <protection locked="0"/>
    </xf>
    <xf numFmtId="0" fontId="42" fillId="0" borderId="146" xfId="40" applyFont="1" applyFill="1" applyBorder="1" applyAlignment="1" applyProtection="1">
      <alignment horizontal="center"/>
      <protection locked="0"/>
    </xf>
    <xf numFmtId="0" fontId="42" fillId="0" borderId="67" xfId="40" applyFont="1" applyFill="1" applyBorder="1" applyAlignment="1" applyProtection="1">
      <alignment horizontal="center"/>
      <protection locked="0"/>
    </xf>
    <xf numFmtId="0" fontId="34" fillId="0" borderId="0" xfId="40" applyFont="1"/>
    <xf numFmtId="1" fontId="42" fillId="0" borderId="71" xfId="40" applyNumberFormat="1" applyFont="1" applyFill="1" applyBorder="1" applyAlignment="1" applyProtection="1">
      <alignment horizontal="center"/>
      <protection locked="0"/>
    </xf>
    <xf numFmtId="0" fontId="30" fillId="0" borderId="82" xfId="40" applyFont="1" applyBorder="1" applyAlignment="1" applyProtection="1">
      <alignment horizontal="center"/>
      <protection locked="0"/>
    </xf>
    <xf numFmtId="0" fontId="30" fillId="0" borderId="43" xfId="39" applyFont="1" applyBorder="1" applyAlignment="1" applyProtection="1">
      <alignment horizontal="center"/>
      <protection locked="0"/>
    </xf>
    <xf numFmtId="0" fontId="42" fillId="0" borderId="72" xfId="40" applyFont="1" applyBorder="1" applyAlignment="1" applyProtection="1">
      <alignment horizontal="center"/>
      <protection locked="0"/>
    </xf>
    <xf numFmtId="0" fontId="30" fillId="0" borderId="82" xfId="40" applyFont="1" applyFill="1" applyBorder="1" applyAlignment="1" applyProtection="1">
      <alignment horizontal="center"/>
      <protection locked="0"/>
    </xf>
    <xf numFmtId="0" fontId="30" fillId="0" borderId="84" xfId="40" applyFont="1" applyFill="1" applyBorder="1" applyAlignment="1" applyProtection="1">
      <alignment horizontal="center"/>
      <protection locked="0"/>
    </xf>
    <xf numFmtId="0" fontId="30" fillId="31" borderId="31" xfId="39" applyNumberFormat="1" applyFont="1" applyFill="1" applyBorder="1" applyAlignment="1" applyProtection="1">
      <alignment horizontal="center"/>
      <protection locked="0"/>
    </xf>
    <xf numFmtId="0" fontId="30" fillId="0" borderId="22" xfId="39" applyFont="1" applyBorder="1" applyAlignment="1" applyProtection="1">
      <alignment horizontal="center"/>
      <protection locked="0"/>
    </xf>
    <xf numFmtId="0" fontId="30" fillId="0" borderId="18" xfId="39" applyFont="1" applyBorder="1" applyAlignment="1" applyProtection="1">
      <alignment horizontal="center"/>
      <protection locked="0"/>
    </xf>
    <xf numFmtId="0" fontId="30" fillId="31" borderId="43" xfId="39" applyNumberFormat="1" applyFont="1" applyFill="1" applyBorder="1" applyAlignment="1" applyProtection="1">
      <alignment horizontal="center"/>
      <protection locked="0"/>
    </xf>
    <xf numFmtId="1" fontId="30" fillId="0" borderId="22" xfId="39" applyNumberFormat="1" applyFont="1" applyBorder="1" applyAlignment="1" applyProtection="1">
      <alignment horizontal="center"/>
      <protection locked="0"/>
    </xf>
    <xf numFmtId="0" fontId="27" fillId="27" borderId="87" xfId="40" applyFont="1" applyFill="1" applyBorder="1" applyAlignment="1" applyProtection="1">
      <alignment horizontal="center"/>
    </xf>
    <xf numFmtId="1" fontId="27" fillId="4" borderId="149" xfId="40" applyNumberFormat="1" applyFont="1" applyFill="1" applyBorder="1" applyAlignment="1" applyProtection="1">
      <alignment horizontal="center"/>
    </xf>
    <xf numFmtId="1" fontId="27" fillId="4" borderId="148" xfId="40" applyNumberFormat="1" applyFont="1" applyFill="1" applyBorder="1" applyAlignment="1" applyProtection="1">
      <alignment horizontal="center"/>
    </xf>
    <xf numFmtId="1" fontId="27" fillId="4" borderId="150" xfId="40" applyNumberFormat="1" applyFont="1" applyFill="1" applyBorder="1" applyAlignment="1" applyProtection="1">
      <alignment horizontal="center"/>
    </xf>
    <xf numFmtId="0" fontId="44" fillId="4" borderId="86" xfId="40" applyFont="1" applyFill="1" applyBorder="1" applyAlignment="1" applyProtection="1">
      <alignment horizontal="center"/>
    </xf>
    <xf numFmtId="1" fontId="27" fillId="4" borderId="151" xfId="40" applyNumberFormat="1" applyFont="1" applyFill="1" applyBorder="1" applyAlignment="1" applyProtection="1">
      <alignment horizontal="center"/>
    </xf>
    <xf numFmtId="0" fontId="44" fillId="4" borderId="152" xfId="40" applyFont="1" applyFill="1" applyBorder="1" applyAlignment="1" applyProtection="1">
      <alignment horizontal="center"/>
    </xf>
    <xf numFmtId="1" fontId="27" fillId="4" borderId="153" xfId="40" applyNumberFormat="1" applyFont="1" applyFill="1" applyBorder="1" applyAlignment="1" applyProtection="1">
      <alignment horizontal="center"/>
    </xf>
    <xf numFmtId="0" fontId="44" fillId="4" borderId="154" xfId="40" applyFont="1" applyFill="1" applyBorder="1" applyAlignment="1" applyProtection="1">
      <alignment horizontal="center"/>
    </xf>
    <xf numFmtId="1" fontId="27" fillId="4" borderId="155" xfId="40" applyNumberFormat="1" applyFont="1" applyFill="1" applyBorder="1" applyAlignment="1" applyProtection="1">
      <alignment horizontal="center"/>
    </xf>
    <xf numFmtId="1" fontId="27" fillId="4" borderId="156" xfId="40" applyNumberFormat="1" applyFont="1" applyFill="1" applyBorder="1" applyAlignment="1" applyProtection="1">
      <alignment horizontal="center"/>
    </xf>
    <xf numFmtId="16" fontId="44" fillId="27" borderId="114" xfId="40" applyNumberFormat="1" applyFont="1" applyFill="1" applyBorder="1" applyAlignment="1" applyProtection="1">
      <alignment horizontal="center"/>
    </xf>
    <xf numFmtId="0" fontId="44" fillId="4" borderId="0" xfId="40" applyFont="1" applyFill="1" applyBorder="1" applyAlignment="1" applyProtection="1">
      <alignment horizontal="center"/>
    </xf>
    <xf numFmtId="1" fontId="27" fillId="4" borderId="113" xfId="40" applyNumberFormat="1" applyFont="1" applyFill="1" applyBorder="1" applyAlignment="1" applyProtection="1">
      <alignment horizontal="center"/>
    </xf>
    <xf numFmtId="0" fontId="30" fillId="0" borderId="140" xfId="40" applyFont="1" applyFill="1" applyBorder="1" applyAlignment="1" applyProtection="1">
      <alignment vertical="center"/>
      <protection locked="0"/>
    </xf>
    <xf numFmtId="0" fontId="30" fillId="24" borderId="13" xfId="40" applyFont="1" applyFill="1" applyBorder="1" applyAlignment="1" applyProtection="1">
      <alignment vertical="center"/>
    </xf>
    <xf numFmtId="0" fontId="30" fillId="0" borderId="13" xfId="40" applyFont="1" applyFill="1" applyBorder="1" applyAlignment="1" applyProtection="1">
      <alignment vertical="center"/>
      <protection locked="0"/>
    </xf>
    <xf numFmtId="0" fontId="30" fillId="26" borderId="13" xfId="40" applyFont="1" applyFill="1" applyBorder="1" applyAlignment="1" applyProtection="1">
      <alignment horizontal="center" vertical="center"/>
      <protection locked="0"/>
    </xf>
    <xf numFmtId="0" fontId="30" fillId="0" borderId="55" xfId="40" applyFont="1" applyFill="1" applyBorder="1" applyAlignment="1" applyProtection="1">
      <alignment horizontal="center" vertical="center"/>
      <protection locked="0"/>
    </xf>
    <xf numFmtId="0" fontId="30" fillId="24" borderId="13" xfId="40" applyFont="1" applyFill="1" applyBorder="1" applyAlignment="1" applyProtection="1">
      <alignment horizontal="center" vertical="center"/>
    </xf>
    <xf numFmtId="0" fontId="30" fillId="0" borderId="13" xfId="40" applyFont="1" applyFill="1" applyBorder="1" applyAlignment="1" applyProtection="1">
      <alignment horizontal="center" vertical="center"/>
      <protection locked="0"/>
    </xf>
    <xf numFmtId="0" fontId="30" fillId="0" borderId="141" xfId="40" applyFont="1" applyFill="1" applyBorder="1" applyAlignment="1" applyProtection="1">
      <alignment horizontal="center" vertical="center"/>
      <protection locked="0"/>
    </xf>
    <xf numFmtId="0" fontId="30" fillId="0" borderId="140" xfId="40" applyFont="1" applyFill="1" applyBorder="1" applyAlignment="1" applyProtection="1">
      <alignment horizontal="center" vertical="center"/>
      <protection locked="0"/>
    </xf>
    <xf numFmtId="0" fontId="30" fillId="0" borderId="141" xfId="40" applyFont="1" applyFill="1" applyBorder="1" applyAlignment="1" applyProtection="1">
      <alignment vertical="center"/>
      <protection locked="0"/>
    </xf>
    <xf numFmtId="0" fontId="40" fillId="0" borderId="0" xfId="40" applyFont="1" applyFill="1"/>
    <xf numFmtId="0" fontId="30" fillId="30" borderId="65" xfId="40" applyFont="1" applyFill="1" applyBorder="1" applyAlignment="1" applyProtection="1">
      <alignment horizontal="left"/>
      <protection locked="0"/>
    </xf>
    <xf numFmtId="0" fontId="30" fillId="0" borderId="22" xfId="40" applyFont="1" applyFill="1" applyBorder="1" applyAlignment="1" applyProtection="1">
      <alignment vertical="center"/>
      <protection locked="0"/>
    </xf>
    <xf numFmtId="0" fontId="30" fillId="24" borderId="19" xfId="40" applyFont="1" applyFill="1" applyBorder="1" applyAlignment="1" applyProtection="1">
      <alignment vertical="center"/>
    </xf>
    <xf numFmtId="0" fontId="30" fillId="0" borderId="19" xfId="40" applyFont="1" applyFill="1" applyBorder="1" applyAlignment="1" applyProtection="1">
      <alignment vertical="center"/>
      <protection locked="0"/>
    </xf>
    <xf numFmtId="0" fontId="30" fillId="0" borderId="19" xfId="40" applyFont="1" applyFill="1" applyBorder="1" applyAlignment="1" applyProtection="1">
      <alignment horizontal="center" vertical="center"/>
      <protection locked="0"/>
    </xf>
    <xf numFmtId="0" fontId="30" fillId="0" borderId="21" xfId="40" applyFont="1" applyFill="1" applyBorder="1" applyAlignment="1" applyProtection="1">
      <alignment horizontal="center" vertical="center"/>
      <protection locked="0"/>
    </xf>
    <xf numFmtId="0" fontId="30" fillId="24" borderId="19" xfId="40" applyFont="1" applyFill="1" applyBorder="1" applyAlignment="1" applyProtection="1">
      <alignment horizontal="center" vertical="center"/>
    </xf>
    <xf numFmtId="0" fontId="30" fillId="0" borderId="18" xfId="40" applyFont="1" applyFill="1" applyBorder="1" applyAlignment="1" applyProtection="1">
      <alignment horizontal="center" vertical="center"/>
      <protection locked="0"/>
    </xf>
    <xf numFmtId="0" fontId="30" fillId="0" borderId="22" xfId="40" applyFont="1" applyFill="1" applyBorder="1" applyAlignment="1" applyProtection="1">
      <alignment horizontal="center" vertical="center"/>
      <protection locked="0"/>
    </xf>
    <xf numFmtId="0" fontId="30" fillId="0" borderId="18" xfId="40" applyFont="1" applyFill="1" applyBorder="1" applyAlignment="1" applyProtection="1">
      <alignment vertical="center"/>
      <protection locked="0"/>
    </xf>
    <xf numFmtId="0" fontId="42" fillId="26" borderId="169" xfId="40" applyFont="1" applyFill="1" applyBorder="1"/>
    <xf numFmtId="0" fontId="42" fillId="0" borderId="169" xfId="40" applyFont="1" applyFill="1" applyBorder="1"/>
    <xf numFmtId="0" fontId="42" fillId="0" borderId="118" xfId="40" applyFont="1" applyFill="1" applyBorder="1"/>
    <xf numFmtId="0" fontId="30" fillId="26" borderId="19" xfId="40" applyFont="1" applyFill="1" applyBorder="1" applyAlignment="1" applyProtection="1">
      <alignment horizontal="center" vertical="center"/>
      <protection locked="0"/>
    </xf>
    <xf numFmtId="0" fontId="30" fillId="31" borderId="22" xfId="40" applyFont="1" applyFill="1" applyBorder="1" applyAlignment="1" applyProtection="1">
      <alignment vertical="center"/>
      <protection locked="0"/>
    </xf>
    <xf numFmtId="0" fontId="30" fillId="31" borderId="19" xfId="40" applyFont="1" applyFill="1" applyBorder="1" applyAlignment="1" applyProtection="1">
      <alignment horizontal="center" vertical="center"/>
    </xf>
    <xf numFmtId="0" fontId="30" fillId="31" borderId="19" xfId="40" applyFont="1" applyFill="1" applyBorder="1" applyAlignment="1" applyProtection="1">
      <alignment horizontal="center" vertical="center"/>
      <protection locked="0"/>
    </xf>
    <xf numFmtId="0" fontId="30" fillId="31" borderId="18" xfId="40" applyFont="1" applyFill="1" applyBorder="1" applyAlignment="1" applyProtection="1">
      <alignment horizontal="center" vertical="center"/>
      <protection locked="0"/>
    </xf>
    <xf numFmtId="0" fontId="30" fillId="31" borderId="22" xfId="40" applyFont="1" applyFill="1" applyBorder="1" applyAlignment="1" applyProtection="1">
      <alignment horizontal="center" vertical="center"/>
      <protection locked="0"/>
    </xf>
    <xf numFmtId="0" fontId="30" fillId="0" borderId="48" xfId="40" applyFont="1" applyFill="1" applyBorder="1" applyAlignment="1" applyProtection="1">
      <alignment horizontal="center"/>
    </xf>
    <xf numFmtId="0" fontId="30" fillId="0" borderId="14" xfId="40" applyFont="1" applyFill="1" applyBorder="1" applyAlignment="1" applyProtection="1">
      <alignment horizontal="center"/>
    </xf>
    <xf numFmtId="1" fontId="30" fillId="24" borderId="14" xfId="40" applyNumberFormat="1" applyFont="1" applyFill="1" applyBorder="1" applyAlignment="1" applyProtection="1">
      <alignment horizontal="center"/>
    </xf>
    <xf numFmtId="0" fontId="30" fillId="0" borderId="29" xfId="40" applyFont="1" applyFill="1" applyBorder="1" applyAlignment="1" applyProtection="1">
      <alignment horizontal="center"/>
    </xf>
    <xf numFmtId="0" fontId="30" fillId="31" borderId="28" xfId="40" applyFont="1" applyFill="1" applyBorder="1" applyAlignment="1" applyProtection="1">
      <alignment horizontal="center"/>
    </xf>
    <xf numFmtId="0" fontId="30" fillId="31" borderId="14" xfId="40" applyFont="1" applyFill="1" applyBorder="1" applyAlignment="1" applyProtection="1">
      <alignment horizontal="center"/>
    </xf>
    <xf numFmtId="0" fontId="30" fillId="31" borderId="49" xfId="40" applyFont="1" applyFill="1" applyBorder="1" applyAlignment="1" applyProtection="1">
      <alignment horizontal="center"/>
    </xf>
    <xf numFmtId="0" fontId="30" fillId="26" borderId="14" xfId="40" applyFont="1" applyFill="1" applyBorder="1" applyAlignment="1" applyProtection="1">
      <alignment horizontal="center"/>
    </xf>
    <xf numFmtId="0" fontId="30" fillId="0" borderId="28" xfId="40" applyFont="1" applyFill="1" applyBorder="1" applyAlignment="1" applyProtection="1">
      <alignment horizontal="center"/>
    </xf>
    <xf numFmtId="0" fontId="30" fillId="0" borderId="49" xfId="40" applyFont="1" applyFill="1" applyBorder="1" applyAlignment="1" applyProtection="1">
      <alignment horizontal="center"/>
    </xf>
    <xf numFmtId="1" fontId="30" fillId="24" borderId="15" xfId="40" applyNumberFormat="1" applyFont="1" applyFill="1" applyBorder="1" applyAlignment="1" applyProtection="1">
      <alignment horizontal="center"/>
    </xf>
    <xf numFmtId="0" fontId="30" fillId="0" borderId="17" xfId="40" applyFont="1" applyFill="1" applyBorder="1" applyAlignment="1" applyProtection="1">
      <alignment horizontal="center"/>
    </xf>
    <xf numFmtId="0" fontId="30" fillId="0" borderId="19" xfId="40" applyFont="1" applyFill="1" applyBorder="1" applyAlignment="1" applyProtection="1">
      <alignment horizontal="center"/>
    </xf>
    <xf numFmtId="0" fontId="30" fillId="0" borderId="21" xfId="40" applyFont="1" applyFill="1" applyBorder="1" applyAlignment="1" applyProtection="1">
      <alignment horizontal="center"/>
    </xf>
    <xf numFmtId="0" fontId="30" fillId="0" borderId="22" xfId="40" applyFont="1" applyFill="1" applyBorder="1" applyAlignment="1" applyProtection="1">
      <alignment horizontal="center"/>
    </xf>
    <xf numFmtId="0" fontId="30" fillId="0" borderId="18" xfId="40" applyFont="1" applyFill="1" applyBorder="1" applyAlignment="1" applyProtection="1">
      <alignment horizontal="center"/>
    </xf>
    <xf numFmtId="1" fontId="30" fillId="24" borderId="20" xfId="40" applyNumberFormat="1" applyFont="1" applyFill="1" applyBorder="1" applyAlignment="1" applyProtection="1">
      <alignment horizontal="center"/>
    </xf>
    <xf numFmtId="0" fontId="30" fillId="31" borderId="22" xfId="40" applyFont="1" applyFill="1" applyBorder="1" applyAlignment="1" applyProtection="1">
      <alignment horizontal="center"/>
    </xf>
    <xf numFmtId="0" fontId="30" fillId="31" borderId="19" xfId="40" applyFont="1" applyFill="1" applyBorder="1" applyAlignment="1" applyProtection="1">
      <alignment vertical="center"/>
    </xf>
    <xf numFmtId="0" fontId="30" fillId="31" borderId="19" xfId="40" applyFont="1" applyFill="1" applyBorder="1" applyAlignment="1" applyProtection="1">
      <alignment horizontal="center"/>
    </xf>
    <xf numFmtId="0" fontId="30" fillId="31" borderId="18" xfId="40" applyFont="1" applyFill="1" applyBorder="1" applyAlignment="1" applyProtection="1">
      <alignment horizontal="center"/>
    </xf>
    <xf numFmtId="1" fontId="30" fillId="24" borderId="19" xfId="40" applyNumberFormat="1" applyFont="1" applyFill="1" applyBorder="1" applyAlignment="1" applyProtection="1">
      <alignment horizontal="center"/>
    </xf>
    <xf numFmtId="0" fontId="42" fillId="26" borderId="173" xfId="40" applyFont="1" applyFill="1" applyBorder="1" applyAlignment="1" applyProtection="1">
      <alignment horizontal="left" vertical="center"/>
    </xf>
    <xf numFmtId="0" fontId="30" fillId="0" borderId="18" xfId="40" applyFont="1" applyFill="1" applyBorder="1" applyAlignment="1" applyProtection="1">
      <alignment horizontal="left"/>
      <protection locked="0"/>
    </xf>
    <xf numFmtId="0" fontId="30" fillId="26" borderId="169" xfId="40" applyFont="1" applyFill="1" applyBorder="1"/>
    <xf numFmtId="0" fontId="30" fillId="26" borderId="16" xfId="40" applyFont="1" applyFill="1" applyBorder="1" applyAlignment="1" applyProtection="1">
      <alignment horizontal="left"/>
    </xf>
    <xf numFmtId="1" fontId="30" fillId="27" borderId="0" xfId="40" applyNumberFormat="1" applyFont="1" applyFill="1" applyBorder="1" applyAlignment="1" applyProtection="1">
      <alignment horizontal="center" vertical="center" shrinkToFit="1"/>
    </xf>
    <xf numFmtId="0" fontId="30" fillId="27" borderId="77" xfId="40" applyFont="1" applyFill="1" applyBorder="1" applyAlignment="1" applyProtection="1">
      <alignment horizontal="left"/>
    </xf>
    <xf numFmtId="0" fontId="44" fillId="4" borderId="75" xfId="40" applyFont="1" applyFill="1" applyBorder="1" applyAlignment="1" applyProtection="1">
      <alignment horizontal="center"/>
    </xf>
    <xf numFmtId="0" fontId="44" fillId="4" borderId="76" xfId="40" applyFont="1" applyFill="1" applyBorder="1" applyAlignment="1" applyProtection="1">
      <alignment horizontal="center"/>
    </xf>
    <xf numFmtId="1" fontId="27" fillId="27" borderId="0" xfId="40" applyNumberFormat="1" applyFont="1" applyFill="1" applyBorder="1" applyAlignment="1" applyProtection="1">
      <alignment horizontal="center"/>
    </xf>
    <xf numFmtId="0" fontId="27" fillId="27" borderId="117" xfId="40" applyFont="1" applyFill="1" applyBorder="1" applyAlignment="1" applyProtection="1">
      <alignment horizontal="center"/>
    </xf>
    <xf numFmtId="1" fontId="27" fillId="4" borderId="89" xfId="40" applyNumberFormat="1" applyFont="1" applyFill="1" applyBorder="1" applyAlignment="1" applyProtection="1">
      <alignment horizontal="center"/>
    </xf>
    <xf numFmtId="1" fontId="44" fillId="4" borderId="89" xfId="40" applyNumberFormat="1" applyFont="1" applyFill="1" applyBorder="1" applyAlignment="1" applyProtection="1">
      <alignment horizontal="center"/>
    </xf>
    <xf numFmtId="0" fontId="27" fillId="4" borderId="89" xfId="40" applyFont="1" applyFill="1" applyBorder="1" applyProtection="1"/>
    <xf numFmtId="1" fontId="27" fillId="4" borderId="90" xfId="40" applyNumberFormat="1" applyFont="1" applyFill="1" applyBorder="1" applyAlignment="1" applyProtection="1">
      <alignment horizontal="center"/>
    </xf>
    <xf numFmtId="0" fontId="27" fillId="4" borderId="91" xfId="40" applyFont="1" applyFill="1" applyBorder="1" applyProtection="1"/>
    <xf numFmtId="0" fontId="27" fillId="27" borderId="0" xfId="40" applyFont="1" applyFill="1" applyBorder="1" applyProtection="1"/>
    <xf numFmtId="0" fontId="30" fillId="26" borderId="17" xfId="39" applyNumberFormat="1" applyFont="1" applyFill="1" applyBorder="1" applyAlignment="1" applyProtection="1">
      <alignment horizontal="center"/>
      <protection locked="0"/>
    </xf>
    <xf numFmtId="0" fontId="30" fillId="26" borderId="43" xfId="39" applyNumberFormat="1" applyFont="1" applyFill="1" applyBorder="1" applyAlignment="1" applyProtection="1">
      <alignment horizontal="center"/>
      <protection locked="0"/>
    </xf>
    <xf numFmtId="0" fontId="42" fillId="26" borderId="173" xfId="40" applyFont="1" applyFill="1" applyBorder="1" applyAlignment="1" applyProtection="1">
      <alignment horizontal="left" vertical="center"/>
      <protection locked="0"/>
    </xf>
    <xf numFmtId="1" fontId="42" fillId="0" borderId="62" xfId="40" applyNumberFormat="1" applyFont="1" applyFill="1" applyBorder="1" applyAlignment="1" applyProtection="1">
      <alignment horizontal="center"/>
      <protection locked="0"/>
    </xf>
    <xf numFmtId="0" fontId="42" fillId="0" borderId="62" xfId="40" applyFont="1" applyFill="1" applyBorder="1" applyAlignment="1" applyProtection="1">
      <alignment horizontal="center"/>
      <protection locked="0"/>
    </xf>
    <xf numFmtId="0" fontId="30" fillId="26" borderId="18" xfId="40" applyFont="1" applyFill="1" applyBorder="1" applyAlignment="1" applyProtection="1">
      <alignment horizontal="left"/>
      <protection locked="0"/>
    </xf>
    <xf numFmtId="0" fontId="42" fillId="0" borderId="169" xfId="40" applyFont="1" applyBorder="1"/>
    <xf numFmtId="0" fontId="30" fillId="31" borderId="17" xfId="39" applyFont="1" applyFill="1" applyBorder="1" applyAlignment="1" applyProtection="1">
      <alignment horizontal="center"/>
      <protection locked="0"/>
    </xf>
    <xf numFmtId="1" fontId="30" fillId="31" borderId="17" xfId="39" applyNumberFormat="1" applyFont="1" applyFill="1" applyBorder="1" applyAlignment="1" applyProtection="1">
      <alignment horizontal="center"/>
      <protection locked="0"/>
    </xf>
    <xf numFmtId="0" fontId="30" fillId="26" borderId="16" xfId="40" applyFont="1" applyFill="1" applyBorder="1" applyAlignment="1" applyProtection="1">
      <alignment horizontal="center"/>
      <protection locked="0"/>
    </xf>
    <xf numFmtId="0" fontId="30" fillId="4" borderId="19" xfId="40" applyFont="1" applyFill="1" applyBorder="1" applyAlignment="1" applyProtection="1">
      <alignment horizontal="center"/>
    </xf>
    <xf numFmtId="0" fontId="30" fillId="0" borderId="44" xfId="39" applyNumberFormat="1" applyFont="1" applyBorder="1" applyAlignment="1" applyProtection="1">
      <alignment horizontal="center"/>
      <protection locked="0"/>
    </xf>
    <xf numFmtId="0" fontId="30" fillId="0" borderId="25" xfId="39" applyNumberFormat="1" applyFont="1" applyBorder="1" applyAlignment="1" applyProtection="1">
      <alignment horizontal="center"/>
      <protection locked="0"/>
    </xf>
    <xf numFmtId="1" fontId="27" fillId="4" borderId="19" xfId="40" applyNumberFormat="1" applyFont="1" applyFill="1" applyBorder="1" applyAlignment="1" applyProtection="1">
      <alignment horizontal="center"/>
    </xf>
    <xf numFmtId="0" fontId="45" fillId="26" borderId="0" xfId="40" applyFont="1" applyFill="1"/>
    <xf numFmtId="0" fontId="27" fillId="28" borderId="26" xfId="40" applyFont="1" applyFill="1" applyBorder="1" applyAlignment="1" applyProtection="1">
      <alignment horizontal="center" vertical="center"/>
    </xf>
    <xf numFmtId="1" fontId="27" fillId="25" borderId="92" xfId="0" applyNumberFormat="1" applyFont="1" applyFill="1" applyBorder="1" applyAlignment="1">
      <alignment horizontal="center" vertical="center"/>
    </xf>
    <xf numFmtId="1" fontId="27" fillId="25" borderId="27" xfId="40" applyNumberFormat="1" applyFont="1" applyFill="1" applyBorder="1" applyAlignment="1" applyProtection="1">
      <alignment horizontal="center" vertical="center"/>
    </xf>
    <xf numFmtId="1" fontId="27" fillId="25" borderId="27" xfId="0" applyNumberFormat="1" applyFont="1" applyFill="1" applyBorder="1" applyAlignment="1">
      <alignment horizontal="center" vertical="center"/>
    </xf>
    <xf numFmtId="1" fontId="27" fillId="25" borderId="76" xfId="0" applyNumberFormat="1" applyFont="1" applyFill="1" applyBorder="1" applyAlignment="1">
      <alignment horizontal="center" vertical="center"/>
    </xf>
    <xf numFmtId="1" fontId="27" fillId="25" borderId="93" xfId="0" applyNumberFormat="1" applyFont="1" applyFill="1" applyBorder="1" applyAlignment="1">
      <alignment horizontal="center" vertical="center"/>
    </xf>
    <xf numFmtId="1" fontId="27" fillId="25" borderId="0" xfId="0" applyNumberFormat="1" applyFont="1" applyFill="1" applyBorder="1" applyAlignment="1">
      <alignment horizontal="center" vertical="center"/>
    </xf>
    <xf numFmtId="0" fontId="28" fillId="0" borderId="0" xfId="40" applyFont="1"/>
    <xf numFmtId="0" fontId="30" fillId="4" borderId="94" xfId="0" applyFont="1" applyFill="1" applyBorder="1" applyAlignment="1">
      <alignment horizontal="center" vertical="center" wrapText="1"/>
    </xf>
    <xf numFmtId="0" fontId="30" fillId="4" borderId="80" xfId="0" applyFont="1" applyFill="1" applyBorder="1" applyAlignment="1">
      <alignment horizontal="center" vertical="center" wrapText="1"/>
    </xf>
    <xf numFmtId="0" fontId="30" fillId="4" borderId="81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 wrapText="1"/>
    </xf>
    <xf numFmtId="0" fontId="30" fillId="26" borderId="16" xfId="40" applyFont="1" applyFill="1" applyBorder="1" applyAlignment="1" applyProtection="1">
      <alignment horizontal="left"/>
      <protection locked="0"/>
    </xf>
    <xf numFmtId="1" fontId="30" fillId="0" borderId="17" xfId="40" applyNumberFormat="1" applyFont="1" applyFill="1" applyBorder="1" applyAlignment="1" applyProtection="1">
      <alignment horizontal="center"/>
      <protection locked="0"/>
    </xf>
    <xf numFmtId="1" fontId="30" fillId="0" borderId="19" xfId="40" applyNumberFormat="1" applyFont="1" applyFill="1" applyBorder="1" applyAlignment="1" applyProtection="1">
      <alignment horizontal="center"/>
      <protection locked="0"/>
    </xf>
    <xf numFmtId="1" fontId="30" fillId="0" borderId="18" xfId="40" applyNumberFormat="1" applyFont="1" applyFill="1" applyBorder="1" applyAlignment="1" applyProtection="1">
      <alignment horizontal="center"/>
      <protection locked="0"/>
    </xf>
    <xf numFmtId="1" fontId="30" fillId="0" borderId="22" xfId="40" applyNumberFormat="1" applyFont="1" applyFill="1" applyBorder="1" applyAlignment="1" applyProtection="1">
      <alignment horizontal="center"/>
      <protection locked="0"/>
    </xf>
    <xf numFmtId="1" fontId="30" fillId="0" borderId="20" xfId="40" applyNumberFormat="1" applyFont="1" applyFill="1" applyBorder="1" applyAlignment="1" applyProtection="1">
      <alignment horizontal="center"/>
      <protection locked="0"/>
    </xf>
    <xf numFmtId="0" fontId="30" fillId="0" borderId="18" xfId="40" applyFont="1" applyFill="1" applyBorder="1" applyAlignment="1" applyProtection="1">
      <protection locked="0"/>
    </xf>
    <xf numFmtId="0" fontId="30" fillId="0" borderId="63" xfId="40" applyFont="1" applyFill="1" applyBorder="1" applyAlignment="1" applyProtection="1">
      <alignment horizontal="left"/>
      <protection locked="0"/>
    </xf>
    <xf numFmtId="0" fontId="30" fillId="4" borderId="26" xfId="40" applyFont="1" applyFill="1" applyBorder="1" applyAlignment="1" applyProtection="1">
      <alignment horizontal="left" vertical="center" wrapText="1"/>
    </xf>
    <xf numFmtId="0" fontId="30" fillId="0" borderId="64" xfId="40" applyFont="1" applyFill="1" applyBorder="1" applyAlignment="1" applyProtection="1">
      <alignment horizontal="left"/>
      <protection locked="0"/>
    </xf>
    <xf numFmtId="1" fontId="30" fillId="0" borderId="53" xfId="40" applyNumberFormat="1" applyFont="1" applyFill="1" applyBorder="1" applyAlignment="1" applyProtection="1">
      <alignment horizontal="center"/>
      <protection locked="0"/>
    </xf>
    <xf numFmtId="1" fontId="30" fillId="0" borderId="10" xfId="40" applyNumberFormat="1" applyFont="1" applyFill="1" applyBorder="1" applyAlignment="1" applyProtection="1">
      <alignment horizontal="center"/>
      <protection locked="0"/>
    </xf>
    <xf numFmtId="1" fontId="30" fillId="0" borderId="45" xfId="40" applyNumberFormat="1" applyFont="1" applyFill="1" applyBorder="1" applyAlignment="1" applyProtection="1">
      <alignment horizontal="center"/>
      <protection locked="0"/>
    </xf>
    <xf numFmtId="1" fontId="30" fillId="0" borderId="11" xfId="40" applyNumberFormat="1" applyFont="1" applyFill="1" applyBorder="1" applyAlignment="1" applyProtection="1">
      <alignment horizontal="center"/>
      <protection locked="0"/>
    </xf>
    <xf numFmtId="0" fontId="30" fillId="4" borderId="10" xfId="40" applyFont="1" applyFill="1" applyBorder="1" applyAlignment="1" applyProtection="1">
      <alignment horizontal="center"/>
    </xf>
    <xf numFmtId="0" fontId="30" fillId="4" borderId="24" xfId="40" applyFont="1" applyFill="1" applyBorder="1" applyAlignment="1" applyProtection="1">
      <alignment horizontal="center"/>
    </xf>
    <xf numFmtId="1" fontId="27" fillId="4" borderId="92" xfId="40" applyNumberFormat="1" applyFont="1" applyFill="1" applyBorder="1" applyAlignment="1" applyProtection="1">
      <alignment horizontal="center"/>
    </xf>
    <xf numFmtId="1" fontId="27" fillId="4" borderId="27" xfId="40" applyNumberFormat="1" applyFont="1" applyFill="1" applyBorder="1" applyAlignment="1" applyProtection="1">
      <alignment horizontal="center"/>
    </xf>
    <xf numFmtId="1" fontId="30" fillId="4" borderId="95" xfId="40" applyNumberFormat="1" applyFont="1" applyFill="1" applyBorder="1" applyAlignment="1" applyProtection="1">
      <alignment horizontal="center"/>
    </xf>
    <xf numFmtId="1" fontId="27" fillId="4" borderId="26" xfId="40" applyNumberFormat="1" applyFont="1" applyFill="1" applyBorder="1" applyAlignment="1" applyProtection="1">
      <alignment horizontal="center"/>
    </xf>
    <xf numFmtId="1" fontId="30" fillId="4" borderId="27" xfId="40" applyNumberFormat="1" applyFont="1" applyFill="1" applyBorder="1" applyAlignment="1" applyProtection="1">
      <alignment horizontal="center"/>
    </xf>
    <xf numFmtId="0" fontId="30" fillId="25" borderId="26" xfId="40" applyFont="1" applyFill="1" applyBorder="1" applyAlignment="1" applyProtection="1">
      <alignment horizontal="left" vertical="center" wrapText="1"/>
    </xf>
    <xf numFmtId="1" fontId="30" fillId="25" borderId="95" xfId="40" applyNumberFormat="1" applyFont="1" applyFill="1" applyBorder="1" applyAlignment="1" applyProtection="1">
      <alignment horizontal="center" vertical="center"/>
    </xf>
    <xf numFmtId="0" fontId="42" fillId="0" borderId="0" xfId="40" applyFont="1"/>
    <xf numFmtId="0" fontId="30" fillId="4" borderId="0" xfId="40" applyFont="1" applyFill="1" applyBorder="1" applyAlignment="1" applyProtection="1">
      <alignment horizontal="center" vertical="center"/>
    </xf>
    <xf numFmtId="0" fontId="46" fillId="26" borderId="0" xfId="40" applyFont="1" applyFill="1"/>
    <xf numFmtId="0" fontId="27" fillId="4" borderId="12" xfId="40" applyFont="1" applyFill="1" applyBorder="1" applyAlignment="1" applyProtection="1">
      <alignment horizontal="center"/>
    </xf>
    <xf numFmtId="0" fontId="30" fillId="4" borderId="96" xfId="0" applyFont="1" applyFill="1" applyBorder="1" applyAlignment="1">
      <alignment horizontal="center" vertical="center" wrapText="1"/>
    </xf>
    <xf numFmtId="0" fontId="30" fillId="4" borderId="79" xfId="0" applyFont="1" applyFill="1" applyBorder="1" applyAlignment="1">
      <alignment horizontal="center" vertical="center" wrapText="1"/>
    </xf>
    <xf numFmtId="0" fontId="30" fillId="4" borderId="97" xfId="0" applyFont="1" applyFill="1" applyBorder="1" applyAlignment="1">
      <alignment horizontal="center" vertical="center" wrapText="1"/>
    </xf>
    <xf numFmtId="0" fontId="30" fillId="0" borderId="54" xfId="0" applyFont="1" applyBorder="1"/>
    <xf numFmtId="1" fontId="30" fillId="0" borderId="28" xfId="40" applyNumberFormat="1" applyFont="1" applyFill="1" applyBorder="1" applyAlignment="1" applyProtection="1">
      <alignment horizontal="center"/>
      <protection locked="0"/>
    </xf>
    <xf numFmtId="1" fontId="30" fillId="4" borderId="14" xfId="40" applyNumberFormat="1" applyFont="1" applyFill="1" applyBorder="1" applyAlignment="1" applyProtection="1">
      <alignment horizontal="center"/>
    </xf>
    <xf numFmtId="1" fontId="30" fillId="0" borderId="14" xfId="40" applyNumberFormat="1" applyFont="1" applyFill="1" applyBorder="1" applyAlignment="1" applyProtection="1">
      <alignment horizontal="center"/>
      <protection locked="0"/>
    </xf>
    <xf numFmtId="1" fontId="30" fillId="0" borderId="29" xfId="40" applyNumberFormat="1" applyFont="1" applyFill="1" applyBorder="1" applyAlignment="1" applyProtection="1">
      <alignment horizontal="center"/>
      <protection locked="0"/>
    </xf>
    <xf numFmtId="1" fontId="30" fillId="0" borderId="49" xfId="40" applyNumberFormat="1" applyFont="1" applyFill="1" applyBorder="1" applyAlignment="1" applyProtection="1">
      <alignment horizontal="center"/>
      <protection locked="0"/>
    </xf>
    <xf numFmtId="1" fontId="30" fillId="0" borderId="48" xfId="40" applyNumberFormat="1" applyFont="1" applyFill="1" applyBorder="1" applyAlignment="1" applyProtection="1">
      <alignment horizontal="center"/>
      <protection locked="0"/>
    </xf>
    <xf numFmtId="0" fontId="42" fillId="0" borderId="172" xfId="40" applyFont="1" applyBorder="1"/>
    <xf numFmtId="0" fontId="23" fillId="0" borderId="0" xfId="40" applyFont="1" applyBorder="1"/>
    <xf numFmtId="0" fontId="30" fillId="0" borderId="0" xfId="0" applyFont="1" applyBorder="1"/>
    <xf numFmtId="1" fontId="31" fillId="0" borderId="28" xfId="40" applyNumberFormat="1" applyFont="1" applyFill="1" applyBorder="1" applyAlignment="1" applyProtection="1">
      <alignment horizontal="center"/>
      <protection locked="0"/>
    </xf>
    <xf numFmtId="1" fontId="31" fillId="4" borderId="14" xfId="40" applyNumberFormat="1" applyFont="1" applyFill="1" applyBorder="1" applyAlignment="1" applyProtection="1">
      <alignment horizontal="center"/>
    </xf>
    <xf numFmtId="1" fontId="31" fillId="0" borderId="14" xfId="40" applyNumberFormat="1" applyFont="1" applyFill="1" applyBorder="1" applyAlignment="1" applyProtection="1">
      <alignment horizontal="center"/>
      <protection locked="0"/>
    </xf>
    <xf numFmtId="1" fontId="31" fillId="0" borderId="29" xfId="40" applyNumberFormat="1" applyFont="1" applyFill="1" applyBorder="1" applyAlignment="1" applyProtection="1">
      <alignment horizontal="center"/>
      <protection locked="0"/>
    </xf>
    <xf numFmtId="1" fontId="31" fillId="0" borderId="49" xfId="40" applyNumberFormat="1" applyFont="1" applyFill="1" applyBorder="1" applyAlignment="1" applyProtection="1">
      <alignment horizontal="center"/>
      <protection locked="0"/>
    </xf>
    <xf numFmtId="1" fontId="31" fillId="0" borderId="48" xfId="40" applyNumberFormat="1" applyFont="1" applyFill="1" applyBorder="1" applyAlignment="1" applyProtection="1">
      <alignment horizontal="center"/>
      <protection locked="0"/>
    </xf>
    <xf numFmtId="0" fontId="31" fillId="0" borderId="0" xfId="40" applyFont="1" applyBorder="1"/>
    <xf numFmtId="0" fontId="30" fillId="0" borderId="66" xfId="40" applyFont="1" applyFill="1" applyBorder="1" applyAlignment="1" applyProtection="1">
      <alignment horizontal="left"/>
      <protection locked="0"/>
    </xf>
    <xf numFmtId="0" fontId="42" fillId="0" borderId="173" xfId="40" applyFont="1" applyFill="1" applyBorder="1" applyAlignment="1" applyProtection="1">
      <alignment horizontal="left" vertical="center"/>
      <protection locked="0"/>
    </xf>
    <xf numFmtId="0" fontId="43" fillId="0" borderId="66" xfId="40" applyFont="1" applyFill="1" applyBorder="1" applyAlignment="1" applyProtection="1">
      <alignment horizontal="left"/>
      <protection locked="0"/>
    </xf>
    <xf numFmtId="0" fontId="43" fillId="0" borderId="16" xfId="40" applyFont="1" applyFill="1" applyBorder="1" applyAlignment="1" applyProtection="1">
      <alignment horizontal="left"/>
      <protection locked="0"/>
    </xf>
    <xf numFmtId="164" fontId="27" fillId="4" borderId="0" xfId="26" applyFont="1" applyFill="1" applyBorder="1" applyAlignment="1" applyProtection="1">
      <alignment horizontal="center" vertical="center"/>
    </xf>
    <xf numFmtId="0" fontId="34" fillId="26" borderId="0" xfId="40" applyFont="1" applyFill="1" applyBorder="1"/>
    <xf numFmtId="0" fontId="30" fillId="0" borderId="16" xfId="40" applyFont="1" applyFill="1" applyBorder="1" applyAlignment="1" applyProtection="1">
      <alignment horizontal="center"/>
      <protection locked="0"/>
    </xf>
    <xf numFmtId="1" fontId="30" fillId="4" borderId="24" xfId="40" applyNumberFormat="1" applyFont="1" applyFill="1" applyBorder="1" applyAlignment="1" applyProtection="1">
      <alignment horizontal="center"/>
    </xf>
    <xf numFmtId="1" fontId="30" fillId="0" borderId="50" xfId="40" applyNumberFormat="1" applyFont="1" applyFill="1" applyBorder="1" applyAlignment="1" applyProtection="1">
      <alignment horizontal="center"/>
      <protection locked="0"/>
    </xf>
    <xf numFmtId="1" fontId="30" fillId="4" borderId="30" xfId="40" applyNumberFormat="1" applyFont="1" applyFill="1" applyBorder="1" applyAlignment="1" applyProtection="1">
      <alignment horizontal="center"/>
    </xf>
    <xf numFmtId="1" fontId="30" fillId="0" borderId="51" xfId="40" applyNumberFormat="1" applyFont="1" applyFill="1" applyBorder="1" applyAlignment="1" applyProtection="1">
      <alignment horizontal="center"/>
      <protection locked="0"/>
    </xf>
    <xf numFmtId="1" fontId="30" fillId="0" borderId="52" xfId="40" applyNumberFormat="1" applyFont="1" applyFill="1" applyBorder="1" applyAlignment="1" applyProtection="1">
      <alignment horizontal="center"/>
      <protection locked="0"/>
    </xf>
    <xf numFmtId="0" fontId="30" fillId="4" borderId="98" xfId="40" applyFont="1" applyFill="1" applyBorder="1" applyProtection="1"/>
    <xf numFmtId="0" fontId="30" fillId="4" borderId="99" xfId="40" applyFont="1" applyFill="1" applyBorder="1" applyProtection="1"/>
    <xf numFmtId="0" fontId="30" fillId="4" borderId="0" xfId="40" applyFont="1" applyFill="1" applyBorder="1" applyProtection="1"/>
    <xf numFmtId="0" fontId="30" fillId="4" borderId="143" xfId="0" applyFont="1" applyFill="1" applyBorder="1" applyAlignment="1" applyProtection="1">
      <alignment horizontal="center" vertical="center" wrapText="1"/>
    </xf>
    <xf numFmtId="0" fontId="30" fillId="0" borderId="101" xfId="0" applyFont="1" applyFill="1" applyBorder="1" applyAlignment="1" applyProtection="1">
      <alignment horizontal="center" wrapText="1"/>
      <protection locked="0"/>
    </xf>
    <xf numFmtId="0" fontId="30" fillId="0" borderId="100" xfId="0" applyFont="1" applyFill="1" applyBorder="1" applyAlignment="1" applyProtection="1">
      <alignment horizontal="center" wrapText="1"/>
      <protection locked="0"/>
    </xf>
    <xf numFmtId="0" fontId="30" fillId="0" borderId="145" xfId="0" applyFont="1" applyFill="1" applyBorder="1" applyAlignment="1" applyProtection="1">
      <alignment horizontal="center" wrapText="1"/>
      <protection locked="0"/>
    </xf>
    <xf numFmtId="0" fontId="30" fillId="0" borderId="144" xfId="0" applyFont="1" applyFill="1" applyBorder="1" applyAlignment="1" applyProtection="1">
      <alignment horizontal="center" wrapText="1"/>
      <protection locked="0"/>
    </xf>
    <xf numFmtId="0" fontId="30" fillId="0" borderId="57" xfId="0" applyFont="1" applyFill="1" applyBorder="1" applyAlignment="1" applyProtection="1">
      <alignment horizontal="center" wrapText="1"/>
      <protection locked="0"/>
    </xf>
    <xf numFmtId="0" fontId="30" fillId="4" borderId="102" xfId="40" applyFont="1" applyFill="1" applyBorder="1" applyProtection="1"/>
    <xf numFmtId="0" fontId="30" fillId="4" borderId="103" xfId="40" applyFont="1" applyFill="1" applyBorder="1" applyProtection="1"/>
    <xf numFmtId="0" fontId="30" fillId="4" borderId="104" xfId="40" applyFont="1" applyFill="1" applyBorder="1" applyProtection="1"/>
    <xf numFmtId="0" fontId="30" fillId="4" borderId="19" xfId="0" applyFont="1" applyFill="1" applyBorder="1" applyAlignment="1" applyProtection="1">
      <alignment horizontal="center" vertical="center" wrapText="1"/>
    </xf>
    <xf numFmtId="0" fontId="30" fillId="0" borderId="139" xfId="0" applyFont="1" applyFill="1" applyBorder="1" applyAlignment="1" applyProtection="1">
      <alignment horizontal="center" wrapText="1"/>
      <protection locked="0"/>
    </xf>
    <xf numFmtId="0" fontId="30" fillId="0" borderId="47" xfId="0" applyFont="1" applyFill="1" applyBorder="1" applyAlignment="1" applyProtection="1">
      <alignment horizontal="center" wrapText="1"/>
      <protection locked="0"/>
    </xf>
    <xf numFmtId="0" fontId="30" fillId="0" borderId="83" xfId="0" applyFont="1" applyFill="1" applyBorder="1" applyAlignment="1" applyProtection="1">
      <alignment horizontal="center" wrapText="1"/>
      <protection locked="0"/>
    </xf>
    <xf numFmtId="0" fontId="30" fillId="0" borderId="84" xfId="0" applyFont="1" applyFill="1" applyBorder="1" applyAlignment="1" applyProtection="1">
      <alignment horizontal="center" wrapText="1"/>
      <protection locked="0"/>
    </xf>
    <xf numFmtId="0" fontId="30" fillId="0" borderId="85" xfId="0" applyFont="1" applyFill="1" applyBorder="1" applyAlignment="1" applyProtection="1">
      <alignment horizontal="center" wrapText="1"/>
      <protection locked="0"/>
    </xf>
    <xf numFmtId="0" fontId="30" fillId="4" borderId="111" xfId="40" applyFont="1" applyFill="1" applyBorder="1" applyProtection="1"/>
    <xf numFmtId="0" fontId="30" fillId="4" borderId="113" xfId="40" applyFont="1" applyFill="1" applyBorder="1" applyProtection="1"/>
    <xf numFmtId="0" fontId="30" fillId="4" borderId="30" xfId="40" applyFont="1" applyFill="1" applyBorder="1" applyAlignment="1" applyProtection="1">
      <alignment horizontal="center"/>
    </xf>
    <xf numFmtId="1" fontId="30" fillId="0" borderId="58" xfId="40" applyNumberFormat="1" applyFont="1" applyFill="1" applyBorder="1" applyAlignment="1" applyProtection="1">
      <alignment horizontal="center"/>
      <protection locked="0"/>
    </xf>
    <xf numFmtId="1" fontId="30" fillId="0" borderId="30" xfId="40" applyNumberFormat="1" applyFont="1" applyFill="1" applyBorder="1" applyAlignment="1" applyProtection="1">
      <alignment horizontal="center"/>
      <protection locked="0"/>
    </xf>
    <xf numFmtId="0" fontId="30" fillId="0" borderId="30" xfId="40" applyFont="1" applyFill="1" applyBorder="1" applyAlignment="1" applyProtection="1">
      <alignment horizontal="center"/>
      <protection locked="0"/>
    </xf>
    <xf numFmtId="0" fontId="30" fillId="0" borderId="41" xfId="40" applyFont="1" applyFill="1" applyBorder="1" applyAlignment="1" applyProtection="1">
      <alignment horizontal="center"/>
      <protection locked="0"/>
    </xf>
    <xf numFmtId="0" fontId="30" fillId="0" borderId="40" xfId="40" applyFont="1" applyFill="1" applyBorder="1" applyAlignment="1" applyProtection="1">
      <alignment horizontal="center"/>
      <protection locked="0"/>
    </xf>
    <xf numFmtId="0" fontId="30" fillId="0" borderId="38" xfId="40" applyFont="1" applyFill="1" applyBorder="1" applyAlignment="1" applyProtection="1">
      <alignment horizontal="center"/>
      <protection locked="0"/>
    </xf>
    <xf numFmtId="0" fontId="30" fillId="4" borderId="105" xfId="40" applyFont="1" applyFill="1" applyBorder="1" applyProtection="1"/>
    <xf numFmtId="0" fontId="30" fillId="4" borderId="106" xfId="40" applyFont="1" applyFill="1" applyBorder="1" applyProtection="1"/>
    <xf numFmtId="0" fontId="30" fillId="4" borderId="107" xfId="40" applyFont="1" applyFill="1" applyBorder="1" applyProtection="1"/>
    <xf numFmtId="0" fontId="30" fillId="4" borderId="108" xfId="40" applyFont="1" applyFill="1" applyBorder="1" applyProtection="1"/>
    <xf numFmtId="0" fontId="30" fillId="4" borderId="109" xfId="40" applyFont="1" applyFill="1" applyBorder="1" applyProtection="1"/>
    <xf numFmtId="0" fontId="30" fillId="4" borderId="16" xfId="40" applyFont="1" applyFill="1" applyBorder="1" applyAlignment="1" applyProtection="1">
      <alignment horizontal="center"/>
    </xf>
    <xf numFmtId="0" fontId="30" fillId="4" borderId="21" xfId="40" applyFont="1" applyFill="1" applyBorder="1" applyProtection="1"/>
    <xf numFmtId="1" fontId="30" fillId="4" borderId="59" xfId="40" applyNumberFormat="1" applyFont="1" applyFill="1" applyBorder="1" applyAlignment="1" applyProtection="1">
      <alignment horizontal="center"/>
    </xf>
    <xf numFmtId="1" fontId="30" fillId="4" borderId="31" xfId="40" applyNumberFormat="1" applyFont="1" applyFill="1" applyBorder="1" applyAlignment="1" applyProtection="1">
      <alignment horizontal="center"/>
    </xf>
    <xf numFmtId="1" fontId="30" fillId="4" borderId="18" xfId="40" applyNumberFormat="1" applyFont="1" applyFill="1" applyBorder="1" applyAlignment="1" applyProtection="1">
      <alignment horizontal="center"/>
    </xf>
    <xf numFmtId="1" fontId="30" fillId="4" borderId="32" xfId="40" applyNumberFormat="1" applyFont="1" applyFill="1" applyBorder="1" applyAlignment="1" applyProtection="1">
      <alignment horizontal="center"/>
    </xf>
    <xf numFmtId="1" fontId="30" fillId="4" borderId="20" xfId="40" applyNumberFormat="1" applyFont="1" applyFill="1" applyBorder="1" applyProtection="1"/>
    <xf numFmtId="1" fontId="30" fillId="4" borderId="0" xfId="40" applyNumberFormat="1" applyFont="1" applyFill="1" applyBorder="1" applyProtection="1"/>
    <xf numFmtId="0" fontId="30" fillId="4" borderId="16" xfId="40" applyFont="1" applyFill="1" applyBorder="1" applyAlignment="1" applyProtection="1">
      <alignment horizontal="left"/>
    </xf>
    <xf numFmtId="0" fontId="30" fillId="4" borderId="19" xfId="40" applyFont="1" applyFill="1" applyBorder="1" applyProtection="1"/>
    <xf numFmtId="0" fontId="30" fillId="4" borderId="59" xfId="40" applyFont="1" applyFill="1" applyBorder="1" applyProtection="1"/>
    <xf numFmtId="0" fontId="30" fillId="4" borderId="31" xfId="40" applyFont="1" applyFill="1" applyBorder="1" applyProtection="1"/>
    <xf numFmtId="0" fontId="30" fillId="4" borderId="17" xfId="40" applyFont="1" applyFill="1" applyBorder="1" applyAlignment="1" applyProtection="1">
      <alignment horizontal="center"/>
    </xf>
    <xf numFmtId="0" fontId="30" fillId="4" borderId="17" xfId="40" applyFont="1" applyFill="1" applyBorder="1" applyProtection="1"/>
    <xf numFmtId="0" fontId="30" fillId="4" borderId="32" xfId="40" applyFont="1" applyFill="1" applyBorder="1" applyProtection="1"/>
    <xf numFmtId="0" fontId="30" fillId="4" borderId="23" xfId="40" applyFont="1" applyFill="1" applyBorder="1" applyAlignment="1" applyProtection="1">
      <alignment horizontal="left"/>
    </xf>
    <xf numFmtId="0" fontId="30" fillId="4" borderId="33" xfId="40" applyFont="1" applyFill="1" applyBorder="1" applyProtection="1"/>
    <xf numFmtId="1" fontId="30" fillId="4" borderId="60" xfId="40" applyNumberFormat="1" applyFont="1" applyFill="1" applyBorder="1" applyAlignment="1" applyProtection="1">
      <alignment horizontal="center"/>
    </xf>
    <xf numFmtId="1" fontId="30" fillId="4" borderId="34" xfId="40" applyNumberFormat="1" applyFont="1" applyFill="1" applyBorder="1" applyAlignment="1" applyProtection="1">
      <alignment horizontal="center"/>
    </xf>
    <xf numFmtId="1" fontId="30" fillId="4" borderId="25" xfId="40" applyNumberFormat="1" applyFont="1" applyFill="1" applyBorder="1" applyAlignment="1" applyProtection="1">
      <alignment horizontal="center"/>
    </xf>
    <xf numFmtId="1" fontId="30" fillId="4" borderId="33" xfId="40" applyNumberFormat="1" applyFont="1" applyFill="1" applyBorder="1" applyAlignment="1" applyProtection="1">
      <alignment horizontal="center"/>
    </xf>
    <xf numFmtId="1" fontId="30" fillId="4" borderId="35" xfId="40" applyNumberFormat="1" applyFont="1" applyFill="1" applyBorder="1" applyAlignment="1" applyProtection="1">
      <alignment horizontal="center"/>
    </xf>
    <xf numFmtId="1" fontId="30" fillId="4" borderId="36" xfId="40" applyNumberFormat="1" applyFont="1" applyFill="1" applyBorder="1" applyAlignment="1" applyProtection="1">
      <alignment horizontal="center"/>
    </xf>
    <xf numFmtId="0" fontId="30" fillId="4" borderId="37" xfId="40" applyFont="1" applyFill="1" applyBorder="1" applyAlignment="1" applyProtection="1">
      <alignment horizontal="left"/>
    </xf>
    <xf numFmtId="0" fontId="30" fillId="4" borderId="38" xfId="40" applyFont="1" applyFill="1" applyBorder="1" applyProtection="1"/>
    <xf numFmtId="1" fontId="30" fillId="4" borderId="61" xfId="40" applyNumberFormat="1" applyFont="1" applyFill="1" applyBorder="1" applyAlignment="1" applyProtection="1">
      <alignment horizontal="center"/>
    </xf>
    <xf numFmtId="1" fontId="30" fillId="4" borderId="39" xfId="40" applyNumberFormat="1" applyFont="1" applyFill="1" applyBorder="1" applyAlignment="1" applyProtection="1">
      <alignment horizontal="center"/>
    </xf>
    <xf numFmtId="1" fontId="30" fillId="4" borderId="40" xfId="40" applyNumberFormat="1" applyFont="1" applyFill="1" applyBorder="1" applyAlignment="1" applyProtection="1">
      <alignment horizontal="center"/>
    </xf>
    <xf numFmtId="1" fontId="30" fillId="4" borderId="41" xfId="40" applyNumberFormat="1" applyFont="1" applyFill="1" applyBorder="1" applyAlignment="1" applyProtection="1">
      <alignment horizontal="center"/>
    </xf>
    <xf numFmtId="1" fontId="30" fillId="4" borderId="38" xfId="40" applyNumberFormat="1" applyFont="1" applyFill="1" applyBorder="1" applyAlignment="1" applyProtection="1">
      <alignment horizontal="center"/>
    </xf>
    <xf numFmtId="1" fontId="30" fillId="4" borderId="42" xfId="40" applyNumberFormat="1" applyFont="1" applyFill="1" applyBorder="1" applyAlignment="1" applyProtection="1">
      <alignment horizontal="center"/>
    </xf>
    <xf numFmtId="1" fontId="30" fillId="4" borderId="110" xfId="40" applyNumberFormat="1" applyFont="1" applyFill="1" applyBorder="1" applyProtection="1"/>
    <xf numFmtId="1" fontId="30" fillId="4" borderId="15" xfId="40" applyNumberFormat="1" applyFont="1" applyFill="1" applyBorder="1" applyProtection="1"/>
    <xf numFmtId="0" fontId="30" fillId="4" borderId="112" xfId="40" applyFont="1" applyFill="1" applyBorder="1" applyProtection="1"/>
    <xf numFmtId="0" fontId="30" fillId="0" borderId="0" xfId="40" applyFont="1" applyFill="1" applyBorder="1" applyAlignment="1">
      <alignment horizontal="left"/>
    </xf>
    <xf numFmtId="0" fontId="31" fillId="0" borderId="0" xfId="40" applyFont="1" applyFill="1" applyBorder="1"/>
    <xf numFmtId="0" fontId="23" fillId="0" borderId="0" xfId="40" applyFont="1" applyBorder="1" applyAlignment="1">
      <alignment horizontal="center"/>
    </xf>
    <xf numFmtId="0" fontId="37" fillId="4" borderId="10" xfId="40" applyFont="1" applyFill="1" applyBorder="1" applyAlignment="1" applyProtection="1">
      <alignment horizontal="center" textRotation="90"/>
    </xf>
    <xf numFmtId="0" fontId="27" fillId="4" borderId="89" xfId="40" applyFont="1" applyFill="1" applyBorder="1" applyAlignment="1" applyProtection="1">
      <alignment horizontal="center"/>
    </xf>
    <xf numFmtId="0" fontId="27" fillId="4" borderId="79" xfId="40" applyFont="1" applyFill="1" applyBorder="1" applyAlignment="1" applyProtection="1">
      <alignment horizontal="center"/>
    </xf>
    <xf numFmtId="0" fontId="27" fillId="4" borderId="78" xfId="40" applyFont="1" applyFill="1" applyBorder="1" applyAlignment="1" applyProtection="1">
      <alignment horizontal="center"/>
    </xf>
    <xf numFmtId="0" fontId="33" fillId="0" borderId="0" xfId="40" applyFont="1" applyFill="1" applyBorder="1" applyAlignment="1" applyProtection="1">
      <alignment horizontal="center" vertical="center"/>
    </xf>
    <xf numFmtId="0" fontId="33" fillId="0" borderId="0" xfId="40" applyFont="1" applyFill="1" applyBorder="1" applyAlignment="1" applyProtection="1">
      <alignment horizontal="center" vertical="center"/>
      <protection locked="0"/>
    </xf>
    <xf numFmtId="1" fontId="27" fillId="4" borderId="79" xfId="40" applyNumberFormat="1" applyFont="1" applyFill="1" applyBorder="1" applyAlignment="1" applyProtection="1">
      <alignment horizontal="center"/>
    </xf>
    <xf numFmtId="0" fontId="30" fillId="0" borderId="147" xfId="40" applyFont="1" applyFill="1" applyBorder="1" applyAlignment="1" applyProtection="1">
      <alignment horizontal="left"/>
      <protection locked="0"/>
    </xf>
    <xf numFmtId="0" fontId="42" fillId="0" borderId="118" xfId="40" applyFont="1" applyBorder="1"/>
    <xf numFmtId="0" fontId="30" fillId="0" borderId="65" xfId="40" applyFont="1" applyFill="1" applyBorder="1" applyProtection="1">
      <protection locked="0"/>
    </xf>
    <xf numFmtId="0" fontId="42" fillId="0" borderId="63" xfId="40" applyFont="1" applyFill="1" applyBorder="1"/>
    <xf numFmtId="0" fontId="30" fillId="0" borderId="65" xfId="40" applyFont="1" applyFill="1" applyBorder="1" applyAlignment="1" applyProtection="1">
      <alignment horizontal="left"/>
      <protection locked="0"/>
    </xf>
    <xf numFmtId="0" fontId="30" fillId="0" borderId="157" xfId="40" applyFont="1" applyFill="1" applyBorder="1" applyAlignment="1" applyProtection="1">
      <alignment horizontal="left"/>
      <protection locked="0"/>
    </xf>
    <xf numFmtId="0" fontId="30" fillId="0" borderId="65" xfId="0" applyFont="1" applyFill="1" applyBorder="1" applyAlignment="1" applyProtection="1">
      <alignment shrinkToFit="1"/>
      <protection locked="0"/>
    </xf>
    <xf numFmtId="0" fontId="42" fillId="0" borderId="173" xfId="0" applyFont="1" applyBorder="1" applyAlignment="1">
      <alignment horizontal="left" vertical="center" wrapText="1"/>
    </xf>
    <xf numFmtId="0" fontId="42" fillId="26" borderId="118" xfId="40" applyFont="1" applyFill="1" applyBorder="1"/>
    <xf numFmtId="0" fontId="30" fillId="0" borderId="71" xfId="40" applyFont="1" applyBorder="1" applyAlignment="1" applyProtection="1">
      <alignment horizontal="center"/>
      <protection locked="0"/>
    </xf>
    <xf numFmtId="0" fontId="30" fillId="0" borderId="67" xfId="40" applyFont="1" applyFill="1" applyBorder="1" applyAlignment="1" applyProtection="1">
      <alignment horizontal="center"/>
      <protection locked="0"/>
    </xf>
    <xf numFmtId="0" fontId="42" fillId="26" borderId="175" xfId="40" applyFont="1" applyFill="1" applyBorder="1"/>
    <xf numFmtId="0" fontId="42" fillId="0" borderId="178" xfId="40" applyFont="1" applyFill="1" applyBorder="1"/>
    <xf numFmtId="0" fontId="30" fillId="0" borderId="18" xfId="40" applyFont="1" applyBorder="1" applyProtection="1">
      <protection locked="0"/>
    </xf>
    <xf numFmtId="0" fontId="42" fillId="26" borderId="172" xfId="40" applyFont="1" applyFill="1" applyBorder="1"/>
    <xf numFmtId="0" fontId="42" fillId="0" borderId="176" xfId="40" applyFont="1" applyBorder="1"/>
    <xf numFmtId="0" fontId="30" fillId="0" borderId="18" xfId="0" applyFont="1" applyFill="1" applyBorder="1" applyAlignment="1" applyProtection="1">
      <alignment vertical="center" shrinkToFit="1"/>
      <protection locked="0"/>
    </xf>
    <xf numFmtId="0" fontId="42" fillId="0" borderId="177" xfId="40" applyFont="1" applyFill="1" applyBorder="1"/>
    <xf numFmtId="0" fontId="30" fillId="29" borderId="65" xfId="40" applyFont="1" applyFill="1" applyBorder="1" applyAlignment="1" applyProtection="1">
      <alignment horizontal="left"/>
      <protection locked="0"/>
    </xf>
    <xf numFmtId="0" fontId="42" fillId="0" borderId="182" xfId="40" applyFont="1" applyFill="1" applyBorder="1"/>
    <xf numFmtId="0" fontId="30" fillId="26" borderId="18" xfId="40" applyFont="1" applyFill="1" applyBorder="1" applyAlignment="1" applyProtection="1">
      <protection locked="0"/>
    </xf>
    <xf numFmtId="0" fontId="42" fillId="0" borderId="170" xfId="40" applyFont="1" applyBorder="1"/>
    <xf numFmtId="0" fontId="42" fillId="31" borderId="169" xfId="40" applyFont="1" applyFill="1" applyBorder="1"/>
    <xf numFmtId="0" fontId="30" fillId="31" borderId="18" xfId="40" applyFont="1" applyFill="1" applyBorder="1" applyAlignment="1" applyProtection="1">
      <alignment horizontal="left"/>
      <protection locked="0"/>
    </xf>
    <xf numFmtId="0" fontId="42" fillId="31" borderId="173" xfId="40" applyFont="1" applyFill="1" applyBorder="1" applyAlignment="1" applyProtection="1">
      <alignment horizontal="left" vertical="center"/>
    </xf>
    <xf numFmtId="0" fontId="42" fillId="31" borderId="173" xfId="40" applyFont="1" applyFill="1" applyBorder="1" applyAlignment="1" applyProtection="1">
      <alignment horizontal="left" vertical="center"/>
      <protection locked="0"/>
    </xf>
    <xf numFmtId="0" fontId="30" fillId="31" borderId="65" xfId="0" applyFont="1" applyFill="1" applyBorder="1" applyAlignment="1" applyProtection="1">
      <alignment shrinkToFit="1"/>
      <protection locked="0"/>
    </xf>
    <xf numFmtId="0" fontId="42" fillId="31" borderId="173" xfId="0" applyFont="1" applyFill="1" applyBorder="1" applyAlignment="1">
      <alignment horizontal="left" vertical="center"/>
    </xf>
    <xf numFmtId="0" fontId="30" fillId="0" borderId="17" xfId="39" applyFont="1" applyFill="1" applyBorder="1" applyAlignment="1" applyProtection="1">
      <alignment horizontal="center"/>
      <protection locked="0"/>
    </xf>
    <xf numFmtId="0" fontId="42" fillId="4" borderId="142" xfId="40" applyFont="1" applyFill="1" applyBorder="1" applyProtection="1"/>
    <xf numFmtId="0" fontId="42" fillId="4" borderId="18" xfId="40" applyFont="1" applyFill="1" applyBorder="1" applyProtection="1"/>
    <xf numFmtId="0" fontId="42" fillId="4" borderId="38" xfId="40" applyFont="1" applyFill="1" applyBorder="1" applyProtection="1"/>
    <xf numFmtId="0" fontId="42" fillId="31" borderId="171" xfId="40" applyFont="1" applyFill="1" applyBorder="1"/>
    <xf numFmtId="0" fontId="30" fillId="31" borderId="18" xfId="40" applyFont="1" applyFill="1" applyBorder="1" applyAlignment="1" applyProtection="1">
      <protection locked="0"/>
    </xf>
    <xf numFmtId="0" fontId="30" fillId="31" borderId="18" xfId="40" applyFont="1" applyFill="1" applyBorder="1" applyProtection="1">
      <protection locked="0"/>
    </xf>
    <xf numFmtId="0" fontId="30" fillId="31" borderId="65" xfId="40" applyFont="1" applyFill="1" applyBorder="1" applyAlignment="1" applyProtection="1">
      <alignment horizontal="left"/>
      <protection locked="0"/>
    </xf>
    <xf numFmtId="1" fontId="36" fillId="4" borderId="16" xfId="40" applyNumberFormat="1" applyFont="1" applyFill="1" applyBorder="1" applyAlignment="1" applyProtection="1">
      <alignment horizontal="left" vertical="center" shrinkToFit="1"/>
    </xf>
    <xf numFmtId="164" fontId="36" fillId="4" borderId="20" xfId="26" applyFont="1" applyFill="1" applyBorder="1" applyAlignment="1" applyProtection="1">
      <alignment horizontal="center" vertical="center"/>
    </xf>
    <xf numFmtId="1" fontId="27" fillId="4" borderId="16" xfId="40" applyNumberFormat="1" applyFont="1" applyFill="1" applyBorder="1" applyAlignment="1" applyProtection="1">
      <alignment horizontal="left" vertical="center" shrinkToFit="1"/>
    </xf>
    <xf numFmtId="164" fontId="27" fillId="4" borderId="20" xfId="26" applyFont="1" applyFill="1" applyBorder="1" applyAlignment="1" applyProtection="1">
      <alignment horizontal="center" vertical="center"/>
    </xf>
    <xf numFmtId="0" fontId="30" fillId="0" borderId="32" xfId="40" applyFont="1" applyFill="1" applyBorder="1" applyAlignment="1" applyProtection="1">
      <alignment horizontal="left" vertical="center" wrapText="1"/>
      <protection locked="0"/>
    </xf>
    <xf numFmtId="0" fontId="30" fillId="0" borderId="42" xfId="40" applyFont="1" applyFill="1" applyBorder="1" applyAlignment="1" applyProtection="1">
      <alignment horizontal="left" vertical="center" wrapText="1"/>
      <protection locked="0"/>
    </xf>
    <xf numFmtId="1" fontId="27" fillId="4" borderId="122" xfId="40" applyNumberFormat="1" applyFont="1" applyFill="1" applyBorder="1" applyAlignment="1" applyProtection="1">
      <alignment horizontal="center" vertical="center"/>
    </xf>
    <xf numFmtId="0" fontId="27" fillId="4" borderId="94" xfId="40" applyFont="1" applyFill="1" applyBorder="1" applyAlignment="1" applyProtection="1">
      <alignment horizontal="center" vertical="center" wrapText="1"/>
    </xf>
    <xf numFmtId="0" fontId="30" fillId="4" borderId="123" xfId="40" applyFont="1" applyFill="1" applyBorder="1" applyAlignment="1" applyProtection="1">
      <alignment horizontal="left" vertical="center" wrapText="1"/>
    </xf>
    <xf numFmtId="0" fontId="30" fillId="4" borderId="98" xfId="40" applyFont="1" applyFill="1" applyBorder="1" applyAlignment="1" applyProtection="1">
      <alignment horizontal="left" vertical="center" wrapText="1"/>
    </xf>
    <xf numFmtId="0" fontId="27" fillId="4" borderId="114" xfId="40" applyFont="1" applyFill="1" applyBorder="1" applyAlignment="1" applyProtection="1">
      <alignment horizontal="left" vertical="center"/>
    </xf>
    <xf numFmtId="0" fontId="37" fillId="4" borderId="45" xfId="40" applyFont="1" applyFill="1" applyBorder="1" applyAlignment="1" applyProtection="1">
      <alignment horizontal="center" textRotation="90" wrapText="1"/>
    </xf>
    <xf numFmtId="0" fontId="37" fillId="4" borderId="22" xfId="40" applyFont="1" applyFill="1" applyBorder="1" applyAlignment="1" applyProtection="1">
      <alignment horizontal="center" vertical="center"/>
    </xf>
    <xf numFmtId="0" fontId="37" fillId="4" borderId="10" xfId="40" applyFont="1" applyFill="1" applyBorder="1" applyAlignment="1" applyProtection="1">
      <alignment horizontal="center" textRotation="90"/>
    </xf>
    <xf numFmtId="1" fontId="27" fillId="4" borderId="79" xfId="40" applyNumberFormat="1" applyFont="1" applyFill="1" applyBorder="1" applyAlignment="1" applyProtection="1">
      <alignment horizontal="center"/>
    </xf>
    <xf numFmtId="1" fontId="27" fillId="4" borderId="97" xfId="40" applyNumberFormat="1" applyFont="1" applyFill="1" applyBorder="1" applyAlignment="1" applyProtection="1">
      <alignment horizontal="center"/>
    </xf>
    <xf numFmtId="0" fontId="37" fillId="4" borderId="19" xfId="40" applyFont="1" applyFill="1" applyBorder="1" applyAlignment="1" applyProtection="1">
      <alignment horizontal="center" vertical="center"/>
    </xf>
    <xf numFmtId="0" fontId="33" fillId="0" borderId="0" xfId="40" applyFont="1" applyFill="1" applyBorder="1" applyAlignment="1" applyProtection="1">
      <alignment horizontal="center" vertical="center"/>
    </xf>
    <xf numFmtId="0" fontId="33" fillId="0" borderId="0" xfId="40" applyFont="1" applyFill="1" applyBorder="1" applyAlignment="1" applyProtection="1">
      <alignment horizontal="center" vertical="center"/>
      <protection locked="0"/>
    </xf>
    <xf numFmtId="0" fontId="35" fillId="0" borderId="113" xfId="40" applyFont="1" applyFill="1" applyBorder="1" applyAlignment="1" applyProtection="1">
      <alignment horizontal="center" vertical="center"/>
      <protection locked="0"/>
    </xf>
    <xf numFmtId="0" fontId="35" fillId="0" borderId="134" xfId="40" applyFont="1" applyFill="1" applyBorder="1" applyAlignment="1" applyProtection="1">
      <alignment horizontal="center" vertical="center"/>
      <protection locked="0"/>
    </xf>
    <xf numFmtId="0" fontId="35" fillId="0" borderId="111" xfId="40" applyFont="1" applyFill="1" applyBorder="1" applyAlignment="1" applyProtection="1">
      <alignment horizontal="center" vertical="center"/>
      <protection locked="0"/>
    </xf>
    <xf numFmtId="0" fontId="37" fillId="4" borderId="128" xfId="40" applyFont="1" applyFill="1" applyBorder="1" applyAlignment="1" applyProtection="1">
      <alignment horizontal="center"/>
    </xf>
    <xf numFmtId="0" fontId="37" fillId="4" borderId="79" xfId="40" applyFont="1" applyFill="1" applyBorder="1" applyAlignment="1" applyProtection="1">
      <alignment horizontal="center"/>
    </xf>
    <xf numFmtId="0" fontId="33" fillId="0" borderId="106" xfId="40" applyFont="1" applyFill="1" applyBorder="1" applyAlignment="1" applyProtection="1">
      <alignment horizontal="center" vertical="center"/>
    </xf>
    <xf numFmtId="0" fontId="27" fillId="4" borderId="133" xfId="40" applyFont="1" applyFill="1" applyBorder="1" applyAlignment="1" applyProtection="1">
      <alignment horizontal="center" vertical="center" textRotation="90"/>
    </xf>
    <xf numFmtId="0" fontId="27" fillId="4" borderId="130" xfId="40" applyFont="1" applyFill="1" applyBorder="1" applyAlignment="1" applyProtection="1">
      <alignment horizontal="center" vertical="center" wrapText="1"/>
    </xf>
    <xf numFmtId="0" fontId="27" fillId="4" borderId="131" xfId="40" applyFont="1" applyFill="1" applyBorder="1" applyAlignment="1" applyProtection="1">
      <alignment horizontal="center" vertical="center" wrapText="1"/>
    </xf>
    <xf numFmtId="0" fontId="27" fillId="4" borderId="165" xfId="40" applyFont="1" applyFill="1" applyBorder="1" applyAlignment="1" applyProtection="1">
      <alignment horizontal="center" vertical="center"/>
    </xf>
    <xf numFmtId="0" fontId="27" fillId="4" borderId="132" xfId="40" applyFont="1" applyFill="1" applyBorder="1" applyAlignment="1" applyProtection="1">
      <alignment horizontal="center" vertical="center"/>
    </xf>
    <xf numFmtId="0" fontId="38" fillId="4" borderId="46" xfId="40" applyFont="1" applyFill="1" applyBorder="1" applyAlignment="1" applyProtection="1">
      <alignment horizontal="center" textRotation="90" wrapText="1"/>
    </xf>
    <xf numFmtId="1" fontId="36" fillId="4" borderId="16" xfId="40" applyNumberFormat="1" applyFont="1" applyFill="1" applyBorder="1" applyAlignment="1" applyProtection="1">
      <alignment horizontal="left" vertical="center"/>
    </xf>
    <xf numFmtId="165" fontId="27" fillId="4" borderId="20" xfId="26" applyNumberFormat="1" applyFont="1" applyFill="1" applyBorder="1" applyAlignment="1" applyProtection="1">
      <alignment horizontal="center" vertical="center"/>
    </xf>
    <xf numFmtId="9" fontId="27" fillId="4" borderId="20" xfId="46" applyFont="1" applyFill="1" applyBorder="1" applyAlignment="1" applyProtection="1">
      <alignment horizontal="center" vertical="center"/>
    </xf>
    <xf numFmtId="0" fontId="31" fillId="4" borderId="79" xfId="40" applyFont="1" applyFill="1" applyBorder="1" applyAlignment="1">
      <alignment horizontal="center" vertical="center"/>
    </xf>
    <xf numFmtId="0" fontId="31" fillId="4" borderId="125" xfId="40" applyFont="1" applyFill="1" applyBorder="1" applyAlignment="1">
      <alignment horizontal="center" vertical="center"/>
    </xf>
    <xf numFmtId="0" fontId="30" fillId="4" borderId="79" xfId="40" applyFont="1" applyFill="1" applyBorder="1" applyAlignment="1">
      <alignment horizontal="center" vertical="center"/>
    </xf>
    <xf numFmtId="0" fontId="30" fillId="4" borderId="97" xfId="40" applyFont="1" applyFill="1" applyBorder="1" applyAlignment="1">
      <alignment horizontal="center" vertical="center"/>
    </xf>
    <xf numFmtId="0" fontId="30" fillId="4" borderId="124" xfId="40" applyFont="1" applyFill="1" applyBorder="1" applyAlignment="1" applyProtection="1">
      <alignment horizontal="center" vertical="center"/>
    </xf>
    <xf numFmtId="1" fontId="36" fillId="4" borderId="114" xfId="40" applyNumberFormat="1" applyFont="1" applyFill="1" applyBorder="1" applyAlignment="1" applyProtection="1">
      <alignment horizontal="left" vertical="center"/>
    </xf>
    <xf numFmtId="165" fontId="27" fillId="4" borderId="15" xfId="26" applyNumberFormat="1" applyFont="1" applyFill="1" applyBorder="1" applyAlignment="1" applyProtection="1">
      <alignment horizontal="center" vertical="center"/>
    </xf>
    <xf numFmtId="0" fontId="44" fillId="4" borderId="55" xfId="40" applyFont="1" applyFill="1" applyBorder="1" applyAlignment="1" applyProtection="1">
      <alignment horizontal="center"/>
    </xf>
    <xf numFmtId="0" fontId="44" fillId="4" borderId="79" xfId="40" applyFont="1" applyFill="1" applyBorder="1" applyAlignment="1" applyProtection="1">
      <alignment horizontal="center"/>
    </xf>
    <xf numFmtId="0" fontId="27" fillId="4" borderId="88" xfId="40" applyFont="1" applyFill="1" applyBorder="1" applyAlignment="1" applyProtection="1">
      <alignment horizontal="center"/>
    </xf>
    <xf numFmtId="0" fontId="27" fillId="4" borderId="89" xfId="40" applyFont="1" applyFill="1" applyBorder="1" applyAlignment="1" applyProtection="1">
      <alignment horizontal="center"/>
    </xf>
    <xf numFmtId="0" fontId="44" fillId="4" borderId="161" xfId="40" applyFont="1" applyFill="1" applyBorder="1" applyAlignment="1" applyProtection="1">
      <alignment horizontal="center"/>
    </xf>
    <xf numFmtId="0" fontId="44" fillId="4" borderId="162" xfId="40" applyFont="1" applyFill="1" applyBorder="1" applyAlignment="1" applyProtection="1">
      <alignment horizontal="center"/>
    </xf>
    <xf numFmtId="0" fontId="27" fillId="4" borderId="55" xfId="40" applyFont="1" applyFill="1" applyBorder="1" applyAlignment="1" applyProtection="1">
      <alignment horizontal="center"/>
    </xf>
    <xf numFmtId="0" fontId="27" fillId="4" borderId="79" xfId="40" applyFont="1" applyFill="1" applyBorder="1" applyAlignment="1" applyProtection="1">
      <alignment horizontal="center"/>
    </xf>
    <xf numFmtId="0" fontId="27" fillId="25" borderId="95" xfId="40" applyFont="1" applyFill="1" applyBorder="1" applyAlignment="1" applyProtection="1">
      <alignment horizontal="center" vertical="center"/>
    </xf>
    <xf numFmtId="0" fontId="27" fillId="25" borderId="168" xfId="40" applyFont="1" applyFill="1" applyBorder="1" applyAlignment="1" applyProtection="1">
      <alignment horizontal="center" vertical="center"/>
    </xf>
    <xf numFmtId="0" fontId="27" fillId="4" borderId="163" xfId="40" applyFont="1" applyFill="1" applyBorder="1" applyAlignment="1" applyProtection="1">
      <alignment horizontal="center"/>
    </xf>
    <xf numFmtId="0" fontId="27" fillId="4" borderId="78" xfId="40" applyFont="1" applyFill="1" applyBorder="1" applyAlignment="1" applyProtection="1">
      <alignment horizontal="center"/>
    </xf>
    <xf numFmtId="0" fontId="27" fillId="4" borderId="166" xfId="40" applyFont="1" applyFill="1" applyBorder="1" applyAlignment="1" applyProtection="1">
      <alignment horizontal="center"/>
    </xf>
    <xf numFmtId="0" fontId="27" fillId="4" borderId="167" xfId="40" applyFont="1" applyFill="1" applyBorder="1" applyAlignment="1" applyProtection="1">
      <alignment horizontal="center"/>
    </xf>
    <xf numFmtId="0" fontId="27" fillId="25" borderId="95" xfId="0" applyFont="1" applyFill="1" applyBorder="1" applyAlignment="1">
      <alignment horizontal="center" vertical="center"/>
    </xf>
    <xf numFmtId="0" fontId="27" fillId="25" borderId="168" xfId="0" applyFont="1" applyFill="1" applyBorder="1" applyAlignment="1">
      <alignment horizontal="center" vertical="center"/>
    </xf>
    <xf numFmtId="0" fontId="42" fillId="0" borderId="179" xfId="40" applyFont="1" applyBorder="1" applyAlignment="1">
      <alignment horizontal="center" wrapText="1"/>
    </xf>
    <xf numFmtId="0" fontId="42" fillId="0" borderId="180" xfId="40" applyFont="1" applyBorder="1" applyAlignment="1">
      <alignment horizontal="center" wrapText="1"/>
    </xf>
    <xf numFmtId="0" fontId="42" fillId="0" borderId="181" xfId="40" applyFont="1" applyBorder="1" applyAlignment="1">
      <alignment horizontal="center" wrapText="1"/>
    </xf>
    <xf numFmtId="0" fontId="39" fillId="4" borderId="163" xfId="40" applyFont="1" applyFill="1" applyBorder="1" applyAlignment="1" applyProtection="1">
      <alignment horizontal="center"/>
    </xf>
    <xf numFmtId="0" fontId="39" fillId="4" borderId="78" xfId="40" applyFont="1" applyFill="1" applyBorder="1" applyAlignment="1" applyProtection="1">
      <alignment horizontal="center"/>
    </xf>
    <xf numFmtId="0" fontId="27" fillId="4" borderId="74" xfId="40" applyFont="1" applyFill="1" applyBorder="1" applyAlignment="1" applyProtection="1">
      <alignment horizontal="center"/>
    </xf>
    <xf numFmtId="0" fontId="27" fillId="4" borderId="164" xfId="40" applyFont="1" applyFill="1" applyBorder="1" applyAlignment="1" applyProtection="1">
      <alignment horizontal="center"/>
    </xf>
    <xf numFmtId="0" fontId="36" fillId="4" borderId="74" xfId="40" applyFont="1" applyFill="1" applyBorder="1" applyAlignment="1" applyProtection="1">
      <alignment horizontal="center"/>
    </xf>
    <xf numFmtId="0" fontId="36" fillId="4" borderId="164" xfId="40" applyFont="1" applyFill="1" applyBorder="1" applyAlignment="1" applyProtection="1">
      <alignment horizontal="center"/>
    </xf>
    <xf numFmtId="0" fontId="44" fillId="4" borderId="159" xfId="40" applyFont="1" applyFill="1" applyBorder="1" applyAlignment="1" applyProtection="1">
      <alignment horizontal="center"/>
    </xf>
    <xf numFmtId="0" fontId="44" fillId="4" borderId="160" xfId="40" applyFont="1" applyFill="1" applyBorder="1" applyAlignment="1" applyProtection="1">
      <alignment horizontal="center"/>
    </xf>
    <xf numFmtId="0" fontId="36" fillId="4" borderId="150" xfId="40" applyFont="1" applyFill="1" applyBorder="1" applyAlignment="1" applyProtection="1">
      <alignment horizontal="center"/>
    </xf>
    <xf numFmtId="0" fontId="36" fillId="4" borderId="158" xfId="40" applyFont="1" applyFill="1" applyBorder="1" applyAlignment="1" applyProtection="1">
      <alignment horizontal="center"/>
    </xf>
    <xf numFmtId="0" fontId="36" fillId="4" borderId="126" xfId="40" applyFont="1" applyFill="1" applyBorder="1" applyAlignment="1" applyProtection="1">
      <alignment horizontal="center" vertical="center" textRotation="90"/>
    </xf>
    <xf numFmtId="0" fontId="28" fillId="4" borderId="127" xfId="40" applyFont="1" applyFill="1" applyBorder="1" applyAlignment="1" applyProtection="1">
      <alignment horizontal="center" vertical="center"/>
    </xf>
    <xf numFmtId="0" fontId="37" fillId="4" borderId="129" xfId="40" applyFont="1" applyFill="1" applyBorder="1" applyAlignment="1" applyProtection="1">
      <alignment horizontal="center"/>
    </xf>
    <xf numFmtId="0" fontId="27" fillId="0" borderId="0" xfId="41" applyFont="1" applyAlignment="1" applyProtection="1">
      <alignment horizontal="center" vertical="center"/>
      <protection locked="0"/>
    </xf>
    <xf numFmtId="0" fontId="28" fillId="0" borderId="135" xfId="41" applyFont="1" applyFill="1" applyBorder="1" applyAlignment="1" applyProtection="1">
      <alignment horizontal="center" vertical="center"/>
    </xf>
    <xf numFmtId="0" fontId="27" fillId="26" borderId="136" xfId="0" applyFont="1" applyFill="1" applyBorder="1" applyAlignment="1">
      <alignment horizontal="center" vertical="center"/>
    </xf>
    <xf numFmtId="0" fontId="27" fillId="26" borderId="116" xfId="0" applyFont="1" applyFill="1" applyBorder="1" applyAlignment="1">
      <alignment horizontal="center" vertical="center"/>
    </xf>
    <xf numFmtId="0" fontId="27" fillId="0" borderId="137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137" xfId="0" applyFont="1" applyBorder="1" applyAlignment="1">
      <alignment horizontal="center"/>
    </xf>
    <xf numFmtId="0" fontId="27" fillId="0" borderId="138" xfId="0" applyFont="1" applyBorder="1" applyAlignment="1">
      <alignment horizontal="center"/>
    </xf>
  </cellXfs>
  <cellStyles count="4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_bsc_kep_terv_onkorm_szakir" xfId="39"/>
    <cellStyle name="Normál_H_B séma 0323" xfId="40"/>
    <cellStyle name="Normál_Hír" xfId="41"/>
    <cellStyle name="Összesen" xfId="42" builtinId="25" customBuiltin="1"/>
    <cellStyle name="Rossz" xfId="43" builtinId="27" customBuiltin="1"/>
    <cellStyle name="Semleges" xfId="44" builtinId="28" customBuiltin="1"/>
    <cellStyle name="Számítás" xfId="45" builtinId="22" customBuiltin="1"/>
    <cellStyle name="Százalék" xfId="4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tabColor indexed="10"/>
    <pageSetUpPr fitToPage="1"/>
  </sheetPr>
  <dimension ref="A1:BI277"/>
  <sheetViews>
    <sheetView tabSelected="1" view="pageBreakPreview" zoomScale="75" zoomScaleNormal="60" zoomScaleSheetLayoutView="75" workbookViewId="0">
      <pane xSplit="9" ySplit="10" topLeftCell="J11" activePane="bottomRight" state="frozen"/>
      <selection pane="topRight" activeCell="J1" sqref="J1"/>
      <selection pane="bottomLeft" activeCell="A11" sqref="A11"/>
      <selection pane="bottomRight" activeCell="U17" sqref="U17"/>
    </sheetView>
  </sheetViews>
  <sheetFormatPr defaultColWidth="10.6640625" defaultRowHeight="15.75" x14ac:dyDescent="0.25"/>
  <cols>
    <col min="1" max="1" width="21" style="1" customWidth="1"/>
    <col min="2" max="2" width="7.1640625" style="2" customWidth="1"/>
    <col min="3" max="3" width="55.6640625" style="2" customWidth="1"/>
    <col min="4" max="4" width="4.5" style="2" customWidth="1"/>
    <col min="5" max="5" width="7.5" style="2" customWidth="1"/>
    <col min="6" max="6" width="4.5" style="2" customWidth="1"/>
    <col min="7" max="7" width="7.5" style="2" customWidth="1"/>
    <col min="8" max="8" width="6" style="14" customWidth="1"/>
    <col min="9" max="9" width="6" style="16" customWidth="1"/>
    <col min="10" max="10" width="4.5" style="2" customWidth="1"/>
    <col min="11" max="11" width="7.5" style="14" customWidth="1"/>
    <col min="12" max="12" width="4.5" style="14" customWidth="1"/>
    <col min="13" max="13" width="7.5" style="14" customWidth="1"/>
    <col min="14" max="15" width="6" style="14" customWidth="1"/>
    <col min="16" max="16" width="5.83203125" style="14" customWidth="1"/>
    <col min="17" max="17" width="7.5" style="14" customWidth="1"/>
    <col min="18" max="18" width="4.5" style="14" customWidth="1"/>
    <col min="19" max="19" width="7.5" style="14" customWidth="1"/>
    <col min="20" max="20" width="6" style="14" customWidth="1"/>
    <col min="21" max="21" width="6" style="16" customWidth="1"/>
    <col min="22" max="22" width="4.5" style="2" customWidth="1"/>
    <col min="23" max="23" width="7.5" style="2" customWidth="1"/>
    <col min="24" max="24" width="5.83203125" style="2" customWidth="1"/>
    <col min="25" max="25" width="8.33203125" style="2" bestFit="1" customWidth="1"/>
    <col min="26" max="26" width="5.83203125" style="2" customWidth="1"/>
    <col min="27" max="27" width="5.83203125" style="10" customWidth="1"/>
    <col min="28" max="28" width="5.83203125" style="2" customWidth="1"/>
    <col min="29" max="29" width="8.33203125" style="14" bestFit="1" customWidth="1"/>
    <col min="30" max="30" width="5.83203125" style="2" customWidth="1"/>
    <col min="31" max="31" width="8.33203125" style="2" bestFit="1" customWidth="1"/>
    <col min="32" max="32" width="5.83203125" style="2" customWidth="1"/>
    <col min="33" max="33" width="5.83203125" style="10" customWidth="1"/>
    <col min="34" max="34" width="5.83203125" style="2" customWidth="1"/>
    <col min="35" max="35" width="8.33203125" style="2" bestFit="1" customWidth="1"/>
    <col min="36" max="36" width="5.83203125" style="2" customWidth="1"/>
    <col min="37" max="37" width="8.33203125" style="2" bestFit="1" customWidth="1"/>
    <col min="38" max="38" width="6.6640625" style="2" bestFit="1" customWidth="1"/>
    <col min="39" max="39" width="6.6640625" style="10" bestFit="1" customWidth="1"/>
    <col min="40" max="40" width="5.83203125" style="2" customWidth="1"/>
    <col min="41" max="41" width="8.33203125" style="2" bestFit="1" customWidth="1"/>
    <col min="42" max="42" width="5.83203125" style="2" customWidth="1"/>
    <col min="43" max="43" width="8.33203125" style="2" bestFit="1" customWidth="1"/>
    <col min="44" max="44" width="5.83203125" style="2" customWidth="1"/>
    <col min="45" max="45" width="5.83203125" style="10" customWidth="1"/>
    <col min="46" max="46" width="5.83203125" style="2" customWidth="1"/>
    <col min="47" max="47" width="8.33203125" style="2" bestFit="1" customWidth="1"/>
    <col min="48" max="48" width="5.83203125" style="2" customWidth="1"/>
    <col min="49" max="49" width="8.33203125" style="2" bestFit="1" customWidth="1"/>
    <col min="50" max="50" width="6.6640625" style="2" bestFit="1" customWidth="1"/>
    <col min="51" max="51" width="6.6640625" style="10" bestFit="1" customWidth="1"/>
    <col min="52" max="52" width="8.6640625" style="2" bestFit="1" customWidth="1"/>
    <col min="53" max="53" width="9.33203125" style="2" bestFit="1" customWidth="1"/>
    <col min="54" max="54" width="7.5" style="2" bestFit="1" customWidth="1"/>
    <col min="55" max="55" width="9.33203125" style="2" bestFit="1" customWidth="1"/>
    <col min="56" max="56" width="7.5" style="2" bestFit="1" customWidth="1"/>
    <col min="57" max="57" width="6.83203125" style="2" customWidth="1"/>
    <col min="58" max="58" width="30.6640625" style="2" customWidth="1"/>
    <col min="59" max="59" width="52" style="2" customWidth="1"/>
    <col min="60" max="60" width="99.33203125" style="2" customWidth="1"/>
    <col min="61" max="61" width="37.5" style="21" customWidth="1"/>
    <col min="62" max="72" width="1.83203125" style="2" customWidth="1"/>
    <col min="73" max="73" width="2.33203125" style="2" customWidth="1"/>
    <col min="74" max="16384" width="10.6640625" style="2"/>
  </cols>
  <sheetData>
    <row r="1" spans="1:61" s="56" customFormat="1" ht="21.95" customHeight="1" x14ac:dyDescent="0.2">
      <c r="A1" s="464" t="s">
        <v>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4"/>
      <c r="AE1" s="464"/>
      <c r="AF1" s="464"/>
      <c r="AG1" s="464"/>
      <c r="AH1" s="464"/>
      <c r="AI1" s="464"/>
      <c r="AJ1" s="464"/>
      <c r="AK1" s="464"/>
      <c r="AL1" s="464"/>
      <c r="AM1" s="464"/>
      <c r="AN1" s="464"/>
      <c r="AO1" s="464"/>
      <c r="AP1" s="464"/>
      <c r="AQ1" s="464"/>
      <c r="AR1" s="464"/>
      <c r="AS1" s="464"/>
      <c r="AT1" s="464"/>
      <c r="AU1" s="464"/>
      <c r="AV1" s="464"/>
      <c r="AW1" s="464"/>
      <c r="AX1" s="464"/>
      <c r="AY1" s="464"/>
      <c r="AZ1" s="464"/>
      <c r="BA1" s="464"/>
      <c r="BB1" s="464"/>
      <c r="BC1" s="464"/>
      <c r="BD1" s="464"/>
      <c r="BE1" s="464"/>
      <c r="BF1" s="54"/>
      <c r="BG1" s="54"/>
      <c r="BH1" s="54"/>
      <c r="BI1" s="55"/>
    </row>
    <row r="2" spans="1:61" s="56" customFormat="1" ht="21.95" customHeight="1" x14ac:dyDescent="0.2">
      <c r="A2" s="465" t="s">
        <v>70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65"/>
      <c r="AJ2" s="465"/>
      <c r="AK2" s="465"/>
      <c r="AL2" s="465"/>
      <c r="AM2" s="465"/>
      <c r="AN2" s="465"/>
      <c r="AO2" s="465"/>
      <c r="AP2" s="465"/>
      <c r="AQ2" s="465"/>
      <c r="AR2" s="465"/>
      <c r="AS2" s="465"/>
      <c r="AT2" s="465"/>
      <c r="AU2" s="465"/>
      <c r="AV2" s="465"/>
      <c r="AW2" s="465"/>
      <c r="AX2" s="465"/>
      <c r="AY2" s="465"/>
      <c r="AZ2" s="465"/>
      <c r="BA2" s="465"/>
      <c r="BB2" s="465"/>
      <c r="BC2" s="465"/>
      <c r="BD2" s="465"/>
      <c r="BE2" s="465"/>
      <c r="BF2" s="57"/>
      <c r="BG2" s="57"/>
      <c r="BH2" s="57"/>
      <c r="BI2" s="55"/>
    </row>
    <row r="3" spans="1:61" s="56" customFormat="1" ht="21.95" customHeight="1" x14ac:dyDescent="0.2">
      <c r="A3" s="466"/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7"/>
      <c r="AH3" s="467"/>
      <c r="AI3" s="467"/>
      <c r="AJ3" s="467"/>
      <c r="AK3" s="467"/>
      <c r="AL3" s="467"/>
      <c r="AM3" s="467"/>
      <c r="AN3" s="467"/>
      <c r="AO3" s="467"/>
      <c r="AP3" s="467"/>
      <c r="AQ3" s="467"/>
      <c r="AR3" s="467"/>
      <c r="AS3" s="467"/>
      <c r="AT3" s="467"/>
      <c r="AU3" s="467"/>
      <c r="AV3" s="467"/>
      <c r="AW3" s="467"/>
      <c r="AX3" s="467"/>
      <c r="AY3" s="467"/>
      <c r="AZ3" s="467"/>
      <c r="BA3" s="467"/>
      <c r="BB3" s="467"/>
      <c r="BC3" s="467"/>
      <c r="BD3" s="467"/>
      <c r="BE3" s="468"/>
      <c r="BF3" s="58"/>
      <c r="BG3" s="58"/>
      <c r="BH3" s="58"/>
      <c r="BI3" s="55"/>
    </row>
    <row r="4" spans="1:61" s="56" customFormat="1" ht="21.95" customHeight="1" x14ac:dyDescent="0.2">
      <c r="A4" s="465" t="s">
        <v>317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65"/>
      <c r="AL4" s="465"/>
      <c r="AM4" s="465"/>
      <c r="AN4" s="465"/>
      <c r="AO4" s="465"/>
      <c r="AP4" s="465"/>
      <c r="AQ4" s="465"/>
      <c r="AR4" s="465"/>
      <c r="AS4" s="465"/>
      <c r="AT4" s="465"/>
      <c r="AU4" s="465"/>
      <c r="AV4" s="465"/>
      <c r="AW4" s="465"/>
      <c r="AX4" s="465"/>
      <c r="AY4" s="465"/>
      <c r="AZ4" s="465"/>
      <c r="BA4" s="465"/>
      <c r="BB4" s="465"/>
      <c r="BC4" s="465"/>
      <c r="BD4" s="465"/>
      <c r="BE4" s="465"/>
      <c r="BF4" s="409"/>
      <c r="BG4" s="409"/>
      <c r="BH4" s="409"/>
      <c r="BI4" s="55"/>
    </row>
    <row r="5" spans="1:61" s="56" customFormat="1" ht="21.95" customHeight="1" thickBot="1" x14ac:dyDescent="0.25">
      <c r="A5" s="471" t="s">
        <v>1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71"/>
      <c r="AA5" s="471"/>
      <c r="AB5" s="471"/>
      <c r="AC5" s="471"/>
      <c r="AD5" s="471"/>
      <c r="AE5" s="471"/>
      <c r="AF5" s="471"/>
      <c r="AG5" s="471"/>
      <c r="AH5" s="471"/>
      <c r="AI5" s="471"/>
      <c r="AJ5" s="471"/>
      <c r="AK5" s="471"/>
      <c r="AL5" s="471"/>
      <c r="AM5" s="471"/>
      <c r="AN5" s="471"/>
      <c r="AO5" s="471"/>
      <c r="AP5" s="471"/>
      <c r="AQ5" s="471"/>
      <c r="AR5" s="471"/>
      <c r="AS5" s="471"/>
      <c r="AT5" s="471"/>
      <c r="AU5" s="471"/>
      <c r="AV5" s="471"/>
      <c r="AW5" s="471"/>
      <c r="AX5" s="471"/>
      <c r="AY5" s="471"/>
      <c r="AZ5" s="471"/>
      <c r="BA5" s="471"/>
      <c r="BB5" s="471"/>
      <c r="BC5" s="471"/>
      <c r="BD5" s="471"/>
      <c r="BE5" s="471"/>
      <c r="BF5" s="408"/>
      <c r="BG5" s="408"/>
      <c r="BH5" s="408"/>
      <c r="BI5" s="55"/>
    </row>
    <row r="6" spans="1:61" s="56" customFormat="1" ht="15.75" customHeight="1" thickTop="1" thickBot="1" x14ac:dyDescent="0.25">
      <c r="A6" s="472" t="s">
        <v>2</v>
      </c>
      <c r="B6" s="517" t="s">
        <v>3</v>
      </c>
      <c r="C6" s="518" t="s">
        <v>4</v>
      </c>
      <c r="D6" s="473" t="s">
        <v>5</v>
      </c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474"/>
      <c r="AM6" s="474"/>
      <c r="AN6" s="474"/>
      <c r="AO6" s="474"/>
      <c r="AP6" s="474"/>
      <c r="AQ6" s="474"/>
      <c r="AR6" s="474"/>
      <c r="AS6" s="474"/>
      <c r="AT6" s="474"/>
      <c r="AU6" s="474"/>
      <c r="AV6" s="474"/>
      <c r="AW6" s="474"/>
      <c r="AX6" s="474"/>
      <c r="AY6" s="474"/>
      <c r="AZ6" s="475" t="s">
        <v>6</v>
      </c>
      <c r="BA6" s="476"/>
      <c r="BB6" s="476"/>
      <c r="BC6" s="476"/>
      <c r="BD6" s="476"/>
      <c r="BE6" s="476"/>
      <c r="BF6" s="59" t="s">
        <v>242</v>
      </c>
      <c r="BG6" s="59" t="s">
        <v>241</v>
      </c>
      <c r="BH6" s="59" t="s">
        <v>245</v>
      </c>
      <c r="BI6" s="55"/>
    </row>
    <row r="7" spans="1:61" s="56" customFormat="1" ht="15.75" customHeight="1" thickTop="1" thickBot="1" x14ac:dyDescent="0.25">
      <c r="A7" s="472"/>
      <c r="B7" s="517"/>
      <c r="C7" s="518"/>
      <c r="D7" s="469" t="s">
        <v>7</v>
      </c>
      <c r="E7" s="469"/>
      <c r="F7" s="469"/>
      <c r="G7" s="469"/>
      <c r="H7" s="469"/>
      <c r="I7" s="469"/>
      <c r="J7" s="470" t="s">
        <v>8</v>
      </c>
      <c r="K7" s="470"/>
      <c r="L7" s="470"/>
      <c r="M7" s="470"/>
      <c r="N7" s="470"/>
      <c r="O7" s="470"/>
      <c r="P7" s="469" t="s">
        <v>9</v>
      </c>
      <c r="Q7" s="469"/>
      <c r="R7" s="469"/>
      <c r="S7" s="469"/>
      <c r="T7" s="469"/>
      <c r="U7" s="469"/>
      <c r="V7" s="519" t="s">
        <v>10</v>
      </c>
      <c r="W7" s="519"/>
      <c r="X7" s="519"/>
      <c r="Y7" s="519"/>
      <c r="Z7" s="519"/>
      <c r="AA7" s="519"/>
      <c r="AB7" s="469" t="s">
        <v>11</v>
      </c>
      <c r="AC7" s="469"/>
      <c r="AD7" s="469"/>
      <c r="AE7" s="469"/>
      <c r="AF7" s="469"/>
      <c r="AG7" s="469"/>
      <c r="AH7" s="470" t="s">
        <v>12</v>
      </c>
      <c r="AI7" s="470"/>
      <c r="AJ7" s="470"/>
      <c r="AK7" s="470"/>
      <c r="AL7" s="470"/>
      <c r="AM7" s="470"/>
      <c r="AN7" s="469" t="s">
        <v>72</v>
      </c>
      <c r="AO7" s="469"/>
      <c r="AP7" s="469"/>
      <c r="AQ7" s="469"/>
      <c r="AR7" s="469"/>
      <c r="AS7" s="469"/>
      <c r="AT7" s="470" t="s">
        <v>73</v>
      </c>
      <c r="AU7" s="470"/>
      <c r="AV7" s="470"/>
      <c r="AW7" s="470"/>
      <c r="AX7" s="470"/>
      <c r="AY7" s="470"/>
      <c r="AZ7" s="475"/>
      <c r="BA7" s="476"/>
      <c r="BB7" s="476"/>
      <c r="BC7" s="476"/>
      <c r="BD7" s="476"/>
      <c r="BE7" s="476"/>
      <c r="BF7" s="59"/>
      <c r="BG7" s="59"/>
      <c r="BH7" s="59"/>
      <c r="BI7" s="55"/>
    </row>
    <row r="8" spans="1:61" s="56" customFormat="1" ht="15.75" customHeight="1" thickTop="1" thickBot="1" x14ac:dyDescent="0.25">
      <c r="A8" s="472"/>
      <c r="B8" s="517"/>
      <c r="C8" s="518"/>
      <c r="D8" s="459" t="s">
        <v>13</v>
      </c>
      <c r="E8" s="459"/>
      <c r="F8" s="463" t="s">
        <v>14</v>
      </c>
      <c r="G8" s="463"/>
      <c r="H8" s="460" t="s">
        <v>15</v>
      </c>
      <c r="I8" s="458" t="s">
        <v>310</v>
      </c>
      <c r="J8" s="459" t="s">
        <v>13</v>
      </c>
      <c r="K8" s="459"/>
      <c r="L8" s="463" t="s">
        <v>14</v>
      </c>
      <c r="M8" s="463"/>
      <c r="N8" s="460" t="s">
        <v>15</v>
      </c>
      <c r="O8" s="458" t="s">
        <v>310</v>
      </c>
      <c r="P8" s="459" t="s">
        <v>13</v>
      </c>
      <c r="Q8" s="459"/>
      <c r="R8" s="463" t="s">
        <v>14</v>
      </c>
      <c r="S8" s="463"/>
      <c r="T8" s="460" t="s">
        <v>15</v>
      </c>
      <c r="U8" s="458" t="s">
        <v>310</v>
      </c>
      <c r="V8" s="459" t="s">
        <v>13</v>
      </c>
      <c r="W8" s="459"/>
      <c r="X8" s="463" t="s">
        <v>14</v>
      </c>
      <c r="Y8" s="463"/>
      <c r="Z8" s="460" t="s">
        <v>15</v>
      </c>
      <c r="AA8" s="458" t="s">
        <v>310</v>
      </c>
      <c r="AB8" s="459" t="s">
        <v>13</v>
      </c>
      <c r="AC8" s="459"/>
      <c r="AD8" s="463" t="s">
        <v>14</v>
      </c>
      <c r="AE8" s="463"/>
      <c r="AF8" s="460" t="s">
        <v>15</v>
      </c>
      <c r="AG8" s="458" t="s">
        <v>310</v>
      </c>
      <c r="AH8" s="459" t="s">
        <v>13</v>
      </c>
      <c r="AI8" s="459"/>
      <c r="AJ8" s="463" t="s">
        <v>14</v>
      </c>
      <c r="AK8" s="463"/>
      <c r="AL8" s="460" t="s">
        <v>15</v>
      </c>
      <c r="AM8" s="458" t="s">
        <v>310</v>
      </c>
      <c r="AN8" s="459" t="s">
        <v>13</v>
      </c>
      <c r="AO8" s="459"/>
      <c r="AP8" s="463" t="s">
        <v>14</v>
      </c>
      <c r="AQ8" s="463"/>
      <c r="AR8" s="460" t="s">
        <v>15</v>
      </c>
      <c r="AS8" s="458" t="s">
        <v>310</v>
      </c>
      <c r="AT8" s="459" t="s">
        <v>13</v>
      </c>
      <c r="AU8" s="459"/>
      <c r="AV8" s="463" t="s">
        <v>14</v>
      </c>
      <c r="AW8" s="463"/>
      <c r="AX8" s="460" t="s">
        <v>15</v>
      </c>
      <c r="AY8" s="458" t="s">
        <v>310</v>
      </c>
      <c r="AZ8" s="459" t="s">
        <v>13</v>
      </c>
      <c r="BA8" s="459"/>
      <c r="BB8" s="463" t="s">
        <v>14</v>
      </c>
      <c r="BC8" s="463"/>
      <c r="BD8" s="460" t="s">
        <v>15</v>
      </c>
      <c r="BE8" s="477" t="s">
        <v>50</v>
      </c>
      <c r="BF8" s="60"/>
      <c r="BG8" s="60"/>
      <c r="BH8" s="60"/>
      <c r="BI8" s="55"/>
    </row>
    <row r="9" spans="1:61" s="56" customFormat="1" ht="80.099999999999994" customHeight="1" thickTop="1" thickBot="1" x14ac:dyDescent="0.25">
      <c r="A9" s="472"/>
      <c r="B9" s="517"/>
      <c r="C9" s="518"/>
      <c r="D9" s="61" t="s">
        <v>48</v>
      </c>
      <c r="E9" s="404" t="s">
        <v>49</v>
      </c>
      <c r="F9" s="62" t="s">
        <v>48</v>
      </c>
      <c r="G9" s="404" t="s">
        <v>49</v>
      </c>
      <c r="H9" s="460"/>
      <c r="I9" s="458"/>
      <c r="J9" s="61" t="s">
        <v>48</v>
      </c>
      <c r="K9" s="404" t="s">
        <v>49</v>
      </c>
      <c r="L9" s="62" t="s">
        <v>48</v>
      </c>
      <c r="M9" s="404" t="s">
        <v>49</v>
      </c>
      <c r="N9" s="460"/>
      <c r="O9" s="458"/>
      <c r="P9" s="61" t="s">
        <v>48</v>
      </c>
      <c r="Q9" s="404" t="s">
        <v>49</v>
      </c>
      <c r="R9" s="62" t="s">
        <v>48</v>
      </c>
      <c r="S9" s="404" t="s">
        <v>49</v>
      </c>
      <c r="T9" s="460"/>
      <c r="U9" s="458"/>
      <c r="V9" s="61" t="s">
        <v>48</v>
      </c>
      <c r="W9" s="404" t="s">
        <v>49</v>
      </c>
      <c r="X9" s="62" t="s">
        <v>48</v>
      </c>
      <c r="Y9" s="404" t="s">
        <v>49</v>
      </c>
      <c r="Z9" s="460"/>
      <c r="AA9" s="458"/>
      <c r="AB9" s="61" t="s">
        <v>48</v>
      </c>
      <c r="AC9" s="404" t="s">
        <v>49</v>
      </c>
      <c r="AD9" s="62" t="s">
        <v>48</v>
      </c>
      <c r="AE9" s="404" t="s">
        <v>49</v>
      </c>
      <c r="AF9" s="460"/>
      <c r="AG9" s="458"/>
      <c r="AH9" s="61" t="s">
        <v>48</v>
      </c>
      <c r="AI9" s="404" t="s">
        <v>49</v>
      </c>
      <c r="AJ9" s="62" t="s">
        <v>48</v>
      </c>
      <c r="AK9" s="404" t="s">
        <v>49</v>
      </c>
      <c r="AL9" s="460"/>
      <c r="AM9" s="458"/>
      <c r="AN9" s="61" t="s">
        <v>48</v>
      </c>
      <c r="AO9" s="404" t="s">
        <v>49</v>
      </c>
      <c r="AP9" s="62" t="s">
        <v>48</v>
      </c>
      <c r="AQ9" s="404" t="s">
        <v>49</v>
      </c>
      <c r="AR9" s="460"/>
      <c r="AS9" s="458"/>
      <c r="AT9" s="61" t="s">
        <v>48</v>
      </c>
      <c r="AU9" s="404" t="s">
        <v>49</v>
      </c>
      <c r="AV9" s="62" t="s">
        <v>48</v>
      </c>
      <c r="AW9" s="404" t="s">
        <v>49</v>
      </c>
      <c r="AX9" s="460"/>
      <c r="AY9" s="458"/>
      <c r="AZ9" s="61" t="s">
        <v>48</v>
      </c>
      <c r="BA9" s="404" t="s">
        <v>49</v>
      </c>
      <c r="BB9" s="62" t="s">
        <v>48</v>
      </c>
      <c r="BC9" s="404" t="s">
        <v>49</v>
      </c>
      <c r="BD9" s="460"/>
      <c r="BE9" s="477"/>
      <c r="BF9" s="60"/>
      <c r="BG9" s="60"/>
      <c r="BH9" s="60"/>
      <c r="BI9" s="55"/>
    </row>
    <row r="10" spans="1:61" s="69" customFormat="1" ht="15.75" customHeight="1" thickBot="1" x14ac:dyDescent="0.25">
      <c r="A10" s="63">
        <v>1</v>
      </c>
      <c r="B10" s="507" t="s">
        <v>140</v>
      </c>
      <c r="C10" s="508"/>
      <c r="D10" s="481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  <c r="AA10" s="482"/>
      <c r="AB10" s="482"/>
      <c r="AC10" s="482"/>
      <c r="AD10" s="482"/>
      <c r="AE10" s="482"/>
      <c r="AF10" s="482"/>
      <c r="AG10" s="482"/>
      <c r="AH10" s="482"/>
      <c r="AI10" s="482"/>
      <c r="AJ10" s="482"/>
      <c r="AK10" s="482"/>
      <c r="AL10" s="482"/>
      <c r="AM10" s="482"/>
      <c r="AN10" s="482"/>
      <c r="AO10" s="482"/>
      <c r="AP10" s="482"/>
      <c r="AQ10" s="482"/>
      <c r="AR10" s="482"/>
      <c r="AS10" s="482"/>
      <c r="AT10" s="482"/>
      <c r="AU10" s="482"/>
      <c r="AV10" s="482"/>
      <c r="AW10" s="482"/>
      <c r="AX10" s="482"/>
      <c r="AY10" s="482"/>
      <c r="AZ10" s="64"/>
      <c r="BA10" s="65" t="str">
        <f>IF(AZ10=0,"",AZ10)</f>
        <v/>
      </c>
      <c r="BB10" s="65"/>
      <c r="BC10" s="65"/>
      <c r="BD10" s="65"/>
      <c r="BE10" s="66"/>
      <c r="BF10" s="67"/>
      <c r="BG10" s="67"/>
      <c r="BH10" s="67"/>
      <c r="BI10" s="68"/>
    </row>
    <row r="11" spans="1:61" s="56" customFormat="1" ht="15.75" customHeight="1" x14ac:dyDescent="0.25">
      <c r="A11" s="70" t="s">
        <v>174</v>
      </c>
      <c r="B11" s="71" t="s">
        <v>16</v>
      </c>
      <c r="C11" s="411" t="s">
        <v>160</v>
      </c>
      <c r="D11" s="72">
        <v>1</v>
      </c>
      <c r="E11" s="73">
        <f>IF(D11*14=0,"",D11*14)</f>
        <v>14</v>
      </c>
      <c r="F11" s="74">
        <v>2</v>
      </c>
      <c r="G11" s="73">
        <f>IF(F11*14=0,"",F11*14)</f>
        <v>28</v>
      </c>
      <c r="H11" s="75">
        <v>4</v>
      </c>
      <c r="I11" s="76" t="s">
        <v>77</v>
      </c>
      <c r="J11" s="77"/>
      <c r="K11" s="73" t="str">
        <f t="shared" ref="K11:K13" si="0">IF(J11*14=0,"",J11*14)</f>
        <v/>
      </c>
      <c r="L11" s="78"/>
      <c r="M11" s="73" t="str">
        <f t="shared" ref="M11:M13" si="1">IF(L11*14=0,"",L11*14)</f>
        <v/>
      </c>
      <c r="N11" s="78"/>
      <c r="O11" s="79"/>
      <c r="P11" s="74"/>
      <c r="Q11" s="73" t="str">
        <f t="shared" ref="Q11:Q17" si="2">IF(P11*14=0,"",P11*14)</f>
        <v/>
      </c>
      <c r="R11" s="74"/>
      <c r="S11" s="73" t="str">
        <f t="shared" ref="S11:S17" si="3">IF(R11*14=0,"",R11*14)</f>
        <v/>
      </c>
      <c r="T11" s="78"/>
      <c r="U11" s="80"/>
      <c r="V11" s="77"/>
      <c r="W11" s="73" t="str">
        <f t="shared" ref="W11:W21" si="4">IF(V11*14=0,"",V11*14)</f>
        <v/>
      </c>
      <c r="X11" s="74"/>
      <c r="Y11" s="73" t="str">
        <f t="shared" ref="Y11:Y21" si="5">IF(X11*14=0,"",X11*14)</f>
        <v/>
      </c>
      <c r="Z11" s="78"/>
      <c r="AA11" s="81"/>
      <c r="AB11" s="77"/>
      <c r="AC11" s="73" t="str">
        <f t="shared" ref="AC11:AC23" si="6">IF(AB11*14=0,"",AB11*14)</f>
        <v/>
      </c>
      <c r="AD11" s="78"/>
      <c r="AE11" s="73" t="str">
        <f t="shared" ref="AE11:AE23" si="7">IF(AD11*14=0,"",AD11*14)</f>
        <v/>
      </c>
      <c r="AF11" s="78"/>
      <c r="AG11" s="79"/>
      <c r="AH11" s="74"/>
      <c r="AI11" s="73" t="str">
        <f>IF(AH11*15=0,"",AH11*14)</f>
        <v/>
      </c>
      <c r="AJ11" s="74"/>
      <c r="AK11" s="73" t="str">
        <f>IF(AJ11*15=0,"",AJ11*14)</f>
        <v/>
      </c>
      <c r="AL11" s="78"/>
      <c r="AM11" s="82"/>
      <c r="AN11" s="77"/>
      <c r="AO11" s="73" t="str">
        <f>IF(AN11*15=0,"",AN11*14)</f>
        <v/>
      </c>
      <c r="AP11" s="78"/>
      <c r="AQ11" s="73" t="str">
        <f>IF(AP11*15=0,"",AP11*14)</f>
        <v/>
      </c>
      <c r="AR11" s="78"/>
      <c r="AS11" s="79"/>
      <c r="AT11" s="74"/>
      <c r="AU11" s="73" t="str">
        <f>IF(AT11*14=0,"",AT11*14)</f>
        <v/>
      </c>
      <c r="AV11" s="74"/>
      <c r="AW11" s="73" t="str">
        <f>IF(AV11*14=0,"",AV11*14)</f>
        <v/>
      </c>
      <c r="AX11" s="78"/>
      <c r="AY11" s="82"/>
      <c r="AZ11" s="83">
        <f t="shared" ref="AZ11:AZ24" si="8">IF(D11+J11+P11+V11+AB11+AH11+AN11+AT11=0,"",D11+J11+P11+V11+AB11+AH11+AN11+AT11)</f>
        <v>1</v>
      </c>
      <c r="BA11" s="73">
        <f>IF((D11+J11+P11+V11+AB11+AH11+AN11+AT11)*14=0,"",(D11+J11+P11+V11+AB11+AH11+AN11+AT11)*14)</f>
        <v>14</v>
      </c>
      <c r="BB11" s="84">
        <f t="shared" ref="BB11:BB24" si="9">IF(F11+L11+R11+X11+AD11+AJ11+AP11+AV11=0,"",F11+L11+R11+X11+AD11+AJ11+AP11+AV11)</f>
        <v>2</v>
      </c>
      <c r="BC11" s="73">
        <f>IF((F11+L11+R11+X11+AD11+AJ11+AP11+AV11)*14=0,"",(F11+L11+R11+X11+AD11+AJ11+AP11+AV11)*14)</f>
        <v>28</v>
      </c>
      <c r="BD11" s="84">
        <f t="shared" ref="BD11:BD24" si="10">IF(H11+N11+T11+Z11+AF11+AL11+AR11+AX11=0,"",H11+N11+T11+Z11+AF11+AL11+AR11+AX11)</f>
        <v>4</v>
      </c>
      <c r="BE11" s="85">
        <f t="shared" ref="BE11:BE25" si="11">IF(D11+F11+J11+L11+P11+R11+V11+X11+AB11+AD11+AH11+AJ11+AN11+AP11+AT11+AV11=0,"",D11+F11+J11+L11+P11+R11+V11+X11+AB11+AD11+AH11+AJ11+AN11+AP11+AT11+AV11)</f>
        <v>3</v>
      </c>
      <c r="BF11" s="255" t="s">
        <v>260</v>
      </c>
      <c r="BG11" s="255" t="s">
        <v>247</v>
      </c>
      <c r="BH11" s="412" t="s">
        <v>243</v>
      </c>
      <c r="BI11" s="68"/>
    </row>
    <row r="12" spans="1:61" s="56" customFormat="1" ht="15.75" customHeight="1" x14ac:dyDescent="0.25">
      <c r="A12" s="86" t="s">
        <v>190</v>
      </c>
      <c r="B12" s="87" t="s">
        <v>16</v>
      </c>
      <c r="C12" s="413" t="s">
        <v>78</v>
      </c>
      <c r="D12" s="72">
        <v>1</v>
      </c>
      <c r="E12" s="73">
        <f t="shared" ref="E12:E25" si="12">IF(D12*14=0,"",D12*14)</f>
        <v>14</v>
      </c>
      <c r="F12" s="88">
        <v>2</v>
      </c>
      <c r="G12" s="73">
        <f t="shared" ref="G12:G25" si="13">IF(F12*14=0,"",F12*14)</f>
        <v>28</v>
      </c>
      <c r="H12" s="89">
        <v>4</v>
      </c>
      <c r="I12" s="76" t="s">
        <v>16</v>
      </c>
      <c r="J12" s="90"/>
      <c r="K12" s="73" t="str">
        <f t="shared" si="0"/>
        <v/>
      </c>
      <c r="L12" s="91"/>
      <c r="M12" s="73" t="str">
        <f t="shared" si="1"/>
        <v/>
      </c>
      <c r="N12" s="92"/>
      <c r="O12" s="79"/>
      <c r="P12" s="88"/>
      <c r="Q12" s="73" t="str">
        <f t="shared" si="2"/>
        <v/>
      </c>
      <c r="R12" s="88"/>
      <c r="S12" s="73" t="str">
        <f t="shared" si="3"/>
        <v/>
      </c>
      <c r="T12" s="92"/>
      <c r="U12" s="80"/>
      <c r="V12" s="90"/>
      <c r="W12" s="73" t="str">
        <f t="shared" si="4"/>
        <v/>
      </c>
      <c r="X12" s="88"/>
      <c r="Y12" s="73" t="str">
        <f t="shared" si="5"/>
        <v/>
      </c>
      <c r="Z12" s="92"/>
      <c r="AA12" s="81"/>
      <c r="AB12" s="90"/>
      <c r="AC12" s="73" t="str">
        <f t="shared" si="6"/>
        <v/>
      </c>
      <c r="AD12" s="91"/>
      <c r="AE12" s="73" t="str">
        <f t="shared" si="7"/>
        <v/>
      </c>
      <c r="AF12" s="92"/>
      <c r="AG12" s="79"/>
      <c r="AH12" s="88"/>
      <c r="AI12" s="73" t="str">
        <f t="shared" ref="AI12:AI25" si="14">IF(AH12*15=0,"",AH12*14)</f>
        <v/>
      </c>
      <c r="AJ12" s="88"/>
      <c r="AK12" s="73" t="str">
        <f t="shared" ref="AK12:AK25" si="15">IF(AJ12*15=0,"",AJ12*14)</f>
        <v/>
      </c>
      <c r="AL12" s="92"/>
      <c r="AM12" s="82"/>
      <c r="AN12" s="90"/>
      <c r="AO12" s="73" t="str">
        <f t="shared" ref="AO12:AO25" si="16">IF(AN12*15=0,"",AN12*14)</f>
        <v/>
      </c>
      <c r="AP12" s="91"/>
      <c r="AQ12" s="73" t="str">
        <f t="shared" ref="AQ12:AQ25" si="17">IF(AP12*15=0,"",AP12*14)</f>
        <v/>
      </c>
      <c r="AR12" s="92"/>
      <c r="AS12" s="79"/>
      <c r="AT12" s="88"/>
      <c r="AU12" s="73" t="str">
        <f t="shared" ref="AU12:AU25" si="18">IF(AT12*14=0,"",AT12*14)</f>
        <v/>
      </c>
      <c r="AV12" s="88"/>
      <c r="AW12" s="73" t="str">
        <f t="shared" ref="AW12:AW25" si="19">IF(AV12*14=0,"",AV12*14)</f>
        <v/>
      </c>
      <c r="AX12" s="92"/>
      <c r="AY12" s="82"/>
      <c r="AZ12" s="83">
        <f t="shared" si="8"/>
        <v>1</v>
      </c>
      <c r="BA12" s="73">
        <f t="shared" ref="BA12:BA25" si="20">IF((D12+J12+P12+V12+AB12+AH12+AN12+AT12)*14=0,"",(D12+J12+P12+V12+AB12+AH12+AN12+AT12)*14)</f>
        <v>14</v>
      </c>
      <c r="BB12" s="84">
        <f t="shared" si="9"/>
        <v>2</v>
      </c>
      <c r="BC12" s="73">
        <f t="shared" ref="BC12:BC25" si="21">IF((F12+L12+R12+X12+AD12+AJ12+AP12+AV12)*14=0,"",(F12+L12+R12+X12+AD12+AJ12+AP12+AV12)*14)</f>
        <v>28</v>
      </c>
      <c r="BD12" s="84">
        <f t="shared" si="10"/>
        <v>4</v>
      </c>
      <c r="BE12" s="85">
        <f t="shared" si="11"/>
        <v>3</v>
      </c>
      <c r="BF12" s="202" t="s">
        <v>261</v>
      </c>
      <c r="BG12" s="202" t="s">
        <v>248</v>
      </c>
      <c r="BH12" s="414" t="s">
        <v>244</v>
      </c>
      <c r="BI12" s="68"/>
    </row>
    <row r="13" spans="1:61" s="56" customFormat="1" ht="15.75" customHeight="1" x14ac:dyDescent="0.25">
      <c r="A13" s="93" t="s">
        <v>183</v>
      </c>
      <c r="B13" s="87" t="s">
        <v>16</v>
      </c>
      <c r="C13" s="415" t="s">
        <v>80</v>
      </c>
      <c r="D13" s="72">
        <v>1</v>
      </c>
      <c r="E13" s="73">
        <f t="shared" si="12"/>
        <v>14</v>
      </c>
      <c r="F13" s="88">
        <v>1</v>
      </c>
      <c r="G13" s="73">
        <f t="shared" si="13"/>
        <v>14</v>
      </c>
      <c r="H13" s="76">
        <v>2</v>
      </c>
      <c r="I13" s="76" t="s">
        <v>76</v>
      </c>
      <c r="J13" s="90"/>
      <c r="K13" s="73" t="str">
        <f t="shared" si="0"/>
        <v/>
      </c>
      <c r="L13" s="91"/>
      <c r="M13" s="73" t="str">
        <f t="shared" si="1"/>
        <v/>
      </c>
      <c r="N13" s="92"/>
      <c r="O13" s="79"/>
      <c r="P13" s="88"/>
      <c r="Q13" s="73" t="str">
        <f t="shared" si="2"/>
        <v/>
      </c>
      <c r="R13" s="88"/>
      <c r="S13" s="73" t="str">
        <f t="shared" si="3"/>
        <v/>
      </c>
      <c r="T13" s="92"/>
      <c r="U13" s="80"/>
      <c r="V13" s="90"/>
      <c r="W13" s="73" t="str">
        <f t="shared" si="4"/>
        <v/>
      </c>
      <c r="X13" s="88"/>
      <c r="Y13" s="73" t="str">
        <f t="shared" si="5"/>
        <v/>
      </c>
      <c r="Z13" s="92"/>
      <c r="AA13" s="81"/>
      <c r="AB13" s="90"/>
      <c r="AC13" s="73" t="str">
        <f t="shared" si="6"/>
        <v/>
      </c>
      <c r="AD13" s="91"/>
      <c r="AE13" s="73" t="str">
        <f t="shared" si="7"/>
        <v/>
      </c>
      <c r="AF13" s="92"/>
      <c r="AG13" s="79"/>
      <c r="AH13" s="88"/>
      <c r="AI13" s="73" t="str">
        <f t="shared" si="14"/>
        <v/>
      </c>
      <c r="AJ13" s="88"/>
      <c r="AK13" s="73" t="str">
        <f t="shared" si="15"/>
        <v/>
      </c>
      <c r="AL13" s="92"/>
      <c r="AM13" s="82"/>
      <c r="AN13" s="90"/>
      <c r="AO13" s="73" t="str">
        <f t="shared" si="16"/>
        <v/>
      </c>
      <c r="AP13" s="91"/>
      <c r="AQ13" s="73" t="str">
        <f t="shared" si="17"/>
        <v/>
      </c>
      <c r="AR13" s="92"/>
      <c r="AS13" s="79"/>
      <c r="AT13" s="88"/>
      <c r="AU13" s="73" t="str">
        <f t="shared" si="18"/>
        <v/>
      </c>
      <c r="AV13" s="88"/>
      <c r="AW13" s="73" t="str">
        <f t="shared" si="19"/>
        <v/>
      </c>
      <c r="AX13" s="92"/>
      <c r="AY13" s="82"/>
      <c r="AZ13" s="83">
        <f t="shared" si="8"/>
        <v>1</v>
      </c>
      <c r="BA13" s="73">
        <f t="shared" si="20"/>
        <v>14</v>
      </c>
      <c r="BB13" s="84">
        <f t="shared" si="9"/>
        <v>1</v>
      </c>
      <c r="BC13" s="73">
        <f t="shared" si="21"/>
        <v>14</v>
      </c>
      <c r="BD13" s="84">
        <f t="shared" si="10"/>
        <v>2</v>
      </c>
      <c r="BE13" s="85">
        <f t="shared" si="11"/>
        <v>2</v>
      </c>
      <c r="BF13" s="255" t="s">
        <v>262</v>
      </c>
      <c r="BG13" s="255" t="s">
        <v>249</v>
      </c>
      <c r="BH13" s="414" t="s">
        <v>246</v>
      </c>
      <c r="BI13" s="68"/>
    </row>
    <row r="14" spans="1:61" s="56" customFormat="1" ht="15.75" customHeight="1" x14ac:dyDescent="0.25">
      <c r="A14" s="70" t="s">
        <v>176</v>
      </c>
      <c r="B14" s="87" t="s">
        <v>16</v>
      </c>
      <c r="C14" s="416" t="s">
        <v>161</v>
      </c>
      <c r="D14" s="94"/>
      <c r="E14" s="73" t="str">
        <f t="shared" si="12"/>
        <v/>
      </c>
      <c r="F14" s="88"/>
      <c r="G14" s="73" t="str">
        <f t="shared" si="13"/>
        <v/>
      </c>
      <c r="H14" s="76"/>
      <c r="I14" s="76"/>
      <c r="J14" s="90">
        <v>1</v>
      </c>
      <c r="K14" s="73">
        <f>IF(J14*14=0,"",J14*14)</f>
        <v>14</v>
      </c>
      <c r="L14" s="91">
        <v>2</v>
      </c>
      <c r="M14" s="73">
        <f>IF(L14*14=0,"",L14*14)</f>
        <v>28</v>
      </c>
      <c r="N14" s="92">
        <v>4</v>
      </c>
      <c r="O14" s="79" t="s">
        <v>77</v>
      </c>
      <c r="P14" s="88"/>
      <c r="Q14" s="73" t="str">
        <f t="shared" si="2"/>
        <v/>
      </c>
      <c r="R14" s="88"/>
      <c r="S14" s="73" t="str">
        <f t="shared" si="3"/>
        <v/>
      </c>
      <c r="T14" s="92"/>
      <c r="U14" s="80"/>
      <c r="V14" s="90"/>
      <c r="W14" s="73" t="str">
        <f t="shared" si="4"/>
        <v/>
      </c>
      <c r="X14" s="88"/>
      <c r="Y14" s="73" t="str">
        <f t="shared" si="5"/>
        <v/>
      </c>
      <c r="Z14" s="92"/>
      <c r="AA14" s="81"/>
      <c r="AB14" s="90"/>
      <c r="AC14" s="73" t="str">
        <f t="shared" si="6"/>
        <v/>
      </c>
      <c r="AD14" s="91"/>
      <c r="AE14" s="73" t="str">
        <f t="shared" si="7"/>
        <v/>
      </c>
      <c r="AF14" s="92"/>
      <c r="AG14" s="79"/>
      <c r="AH14" s="88"/>
      <c r="AI14" s="73" t="str">
        <f t="shared" si="14"/>
        <v/>
      </c>
      <c r="AJ14" s="88"/>
      <c r="AK14" s="73" t="str">
        <f t="shared" si="15"/>
        <v/>
      </c>
      <c r="AL14" s="92"/>
      <c r="AM14" s="82"/>
      <c r="AN14" s="90"/>
      <c r="AO14" s="73" t="str">
        <f t="shared" si="16"/>
        <v/>
      </c>
      <c r="AP14" s="91"/>
      <c r="AQ14" s="73" t="str">
        <f t="shared" si="17"/>
        <v/>
      </c>
      <c r="AR14" s="92"/>
      <c r="AS14" s="79"/>
      <c r="AT14" s="88"/>
      <c r="AU14" s="73" t="str">
        <f t="shared" si="18"/>
        <v/>
      </c>
      <c r="AV14" s="88"/>
      <c r="AW14" s="73" t="str">
        <f t="shared" si="19"/>
        <v/>
      </c>
      <c r="AX14" s="92"/>
      <c r="AY14" s="82"/>
      <c r="AZ14" s="83">
        <f t="shared" si="8"/>
        <v>1</v>
      </c>
      <c r="BA14" s="73">
        <f t="shared" si="20"/>
        <v>14</v>
      </c>
      <c r="BB14" s="84">
        <f t="shared" si="9"/>
        <v>2</v>
      </c>
      <c r="BC14" s="73">
        <f t="shared" si="21"/>
        <v>28</v>
      </c>
      <c r="BD14" s="84">
        <f t="shared" si="10"/>
        <v>4</v>
      </c>
      <c r="BE14" s="85">
        <f t="shared" si="11"/>
        <v>3</v>
      </c>
      <c r="BF14" s="255" t="s">
        <v>260</v>
      </c>
      <c r="BG14" s="255" t="s">
        <v>247</v>
      </c>
      <c r="BH14" s="412" t="s">
        <v>243</v>
      </c>
      <c r="BI14" s="68"/>
    </row>
    <row r="15" spans="1:61" s="56" customFormat="1" ht="15.75" customHeight="1" x14ac:dyDescent="0.25">
      <c r="A15" s="438" t="s">
        <v>240</v>
      </c>
      <c r="B15" s="87" t="s">
        <v>16</v>
      </c>
      <c r="C15" s="437" t="s">
        <v>89</v>
      </c>
      <c r="D15" s="94"/>
      <c r="E15" s="73" t="str">
        <f t="shared" si="12"/>
        <v/>
      </c>
      <c r="F15" s="88"/>
      <c r="G15" s="73" t="str">
        <f t="shared" si="13"/>
        <v/>
      </c>
      <c r="H15" s="76"/>
      <c r="I15" s="95"/>
      <c r="J15" s="90">
        <v>1</v>
      </c>
      <c r="K15" s="73">
        <f t="shared" ref="K15:K25" si="22">IF(J15*14=0,"",J15*14)</f>
        <v>14</v>
      </c>
      <c r="L15" s="91">
        <v>2</v>
      </c>
      <c r="M15" s="73">
        <f t="shared" ref="M15:M25" si="23">IF(L15*14=0,"",L15*14)</f>
        <v>28</v>
      </c>
      <c r="N15" s="92">
        <v>4</v>
      </c>
      <c r="O15" s="79" t="s">
        <v>16</v>
      </c>
      <c r="P15" s="88"/>
      <c r="Q15" s="73" t="str">
        <f t="shared" si="2"/>
        <v/>
      </c>
      <c r="R15" s="88"/>
      <c r="S15" s="73" t="str">
        <f t="shared" si="3"/>
        <v/>
      </c>
      <c r="T15" s="92"/>
      <c r="U15" s="80"/>
      <c r="V15" s="90"/>
      <c r="W15" s="73" t="str">
        <f t="shared" si="4"/>
        <v/>
      </c>
      <c r="X15" s="88"/>
      <c r="Y15" s="73" t="str">
        <f t="shared" si="5"/>
        <v/>
      </c>
      <c r="Z15" s="92"/>
      <c r="AA15" s="81"/>
      <c r="AB15" s="90"/>
      <c r="AC15" s="73" t="str">
        <f t="shared" si="6"/>
        <v/>
      </c>
      <c r="AD15" s="91"/>
      <c r="AE15" s="73" t="str">
        <f t="shared" si="7"/>
        <v/>
      </c>
      <c r="AF15" s="92"/>
      <c r="AG15" s="79"/>
      <c r="AH15" s="88"/>
      <c r="AI15" s="73" t="str">
        <f t="shared" si="14"/>
        <v/>
      </c>
      <c r="AJ15" s="88"/>
      <c r="AK15" s="73" t="str">
        <f t="shared" si="15"/>
        <v/>
      </c>
      <c r="AL15" s="92"/>
      <c r="AM15" s="82"/>
      <c r="AN15" s="90"/>
      <c r="AO15" s="73" t="str">
        <f t="shared" si="16"/>
        <v/>
      </c>
      <c r="AP15" s="91"/>
      <c r="AQ15" s="73" t="str">
        <f t="shared" si="17"/>
        <v/>
      </c>
      <c r="AR15" s="92"/>
      <c r="AS15" s="79"/>
      <c r="AT15" s="88"/>
      <c r="AU15" s="73" t="str">
        <f t="shared" si="18"/>
        <v/>
      </c>
      <c r="AV15" s="88"/>
      <c r="AW15" s="73" t="str">
        <f t="shared" si="19"/>
        <v/>
      </c>
      <c r="AX15" s="92"/>
      <c r="AY15" s="82"/>
      <c r="AZ15" s="83">
        <f t="shared" si="8"/>
        <v>1</v>
      </c>
      <c r="BA15" s="73">
        <f t="shared" si="20"/>
        <v>14</v>
      </c>
      <c r="BB15" s="84">
        <f t="shared" si="9"/>
        <v>2</v>
      </c>
      <c r="BC15" s="73">
        <f t="shared" si="21"/>
        <v>28</v>
      </c>
      <c r="BD15" s="84">
        <f t="shared" si="10"/>
        <v>4</v>
      </c>
      <c r="BE15" s="85">
        <f t="shared" si="11"/>
        <v>3</v>
      </c>
      <c r="BF15" s="202" t="s">
        <v>263</v>
      </c>
      <c r="BG15" s="433" t="s">
        <v>315</v>
      </c>
      <c r="BH15" s="202" t="s">
        <v>248</v>
      </c>
      <c r="BI15" s="68"/>
    </row>
    <row r="16" spans="1:61" s="56" customFormat="1" ht="15.75" customHeight="1" x14ac:dyDescent="0.25">
      <c r="A16" s="418" t="s">
        <v>184</v>
      </c>
      <c r="B16" s="87" t="s">
        <v>16</v>
      </c>
      <c r="C16" s="415" t="s">
        <v>108</v>
      </c>
      <c r="D16" s="97"/>
      <c r="E16" s="73" t="str">
        <f t="shared" si="12"/>
        <v/>
      </c>
      <c r="F16" s="88"/>
      <c r="G16" s="73" t="str">
        <f t="shared" si="13"/>
        <v/>
      </c>
      <c r="H16" s="92"/>
      <c r="I16" s="98"/>
      <c r="J16" s="99">
        <v>1</v>
      </c>
      <c r="K16" s="73">
        <f t="shared" si="22"/>
        <v>14</v>
      </c>
      <c r="L16" s="91">
        <v>2</v>
      </c>
      <c r="M16" s="73">
        <f t="shared" si="23"/>
        <v>28</v>
      </c>
      <c r="N16" s="100">
        <v>4</v>
      </c>
      <c r="O16" s="101" t="s">
        <v>16</v>
      </c>
      <c r="P16" s="88"/>
      <c r="Q16" s="73" t="str">
        <f t="shared" si="2"/>
        <v/>
      </c>
      <c r="R16" s="88"/>
      <c r="S16" s="73" t="str">
        <f t="shared" si="3"/>
        <v/>
      </c>
      <c r="T16" s="92"/>
      <c r="U16" s="98"/>
      <c r="V16" s="90"/>
      <c r="W16" s="73" t="str">
        <f t="shared" si="4"/>
        <v/>
      </c>
      <c r="X16" s="88"/>
      <c r="Y16" s="73" t="str">
        <f t="shared" si="5"/>
        <v/>
      </c>
      <c r="Z16" s="92"/>
      <c r="AA16" s="102"/>
      <c r="AB16" s="90"/>
      <c r="AC16" s="73" t="str">
        <f t="shared" si="6"/>
        <v/>
      </c>
      <c r="AD16" s="91"/>
      <c r="AE16" s="73" t="str">
        <f t="shared" si="7"/>
        <v/>
      </c>
      <c r="AF16" s="92"/>
      <c r="AG16" s="103"/>
      <c r="AH16" s="88"/>
      <c r="AI16" s="73" t="str">
        <f t="shared" si="14"/>
        <v/>
      </c>
      <c r="AJ16" s="88"/>
      <c r="AK16" s="73" t="str">
        <f t="shared" si="15"/>
        <v/>
      </c>
      <c r="AL16" s="92"/>
      <c r="AM16" s="103"/>
      <c r="AN16" s="90"/>
      <c r="AO16" s="73" t="str">
        <f t="shared" si="16"/>
        <v/>
      </c>
      <c r="AP16" s="91"/>
      <c r="AQ16" s="73" t="str">
        <f t="shared" si="17"/>
        <v/>
      </c>
      <c r="AR16" s="92"/>
      <c r="AS16" s="103"/>
      <c r="AT16" s="88"/>
      <c r="AU16" s="73" t="str">
        <f t="shared" si="18"/>
        <v/>
      </c>
      <c r="AV16" s="88"/>
      <c r="AW16" s="73" t="str">
        <f t="shared" si="19"/>
        <v/>
      </c>
      <c r="AX16" s="92"/>
      <c r="AY16" s="103"/>
      <c r="AZ16" s="83">
        <f t="shared" si="8"/>
        <v>1</v>
      </c>
      <c r="BA16" s="73">
        <f t="shared" si="20"/>
        <v>14</v>
      </c>
      <c r="BB16" s="84">
        <f t="shared" si="9"/>
        <v>2</v>
      </c>
      <c r="BC16" s="73">
        <f t="shared" si="21"/>
        <v>28</v>
      </c>
      <c r="BD16" s="84">
        <f t="shared" si="10"/>
        <v>4</v>
      </c>
      <c r="BE16" s="85">
        <f t="shared" si="11"/>
        <v>3</v>
      </c>
      <c r="BF16" s="255" t="s">
        <v>262</v>
      </c>
      <c r="BG16" s="255" t="s">
        <v>251</v>
      </c>
      <c r="BH16" s="414" t="s">
        <v>254</v>
      </c>
      <c r="BI16" s="68"/>
    </row>
    <row r="17" spans="1:61" s="56" customFormat="1" ht="15.75" customHeight="1" x14ac:dyDescent="0.25">
      <c r="A17" s="438" t="s">
        <v>178</v>
      </c>
      <c r="B17" s="87" t="s">
        <v>16</v>
      </c>
      <c r="C17" s="446" t="s">
        <v>149</v>
      </c>
      <c r="D17" s="97"/>
      <c r="E17" s="73" t="str">
        <f t="shared" si="12"/>
        <v/>
      </c>
      <c r="F17" s="88"/>
      <c r="G17" s="73" t="str">
        <f t="shared" si="13"/>
        <v/>
      </c>
      <c r="H17" s="92"/>
      <c r="I17" s="98"/>
      <c r="J17" s="104">
        <v>1</v>
      </c>
      <c r="K17" s="73">
        <f t="shared" si="22"/>
        <v>14</v>
      </c>
      <c r="L17" s="91">
        <v>2</v>
      </c>
      <c r="M17" s="73">
        <f t="shared" si="23"/>
        <v>28</v>
      </c>
      <c r="N17" s="105">
        <v>4</v>
      </c>
      <c r="O17" s="101" t="s">
        <v>76</v>
      </c>
      <c r="P17" s="88"/>
      <c r="Q17" s="73" t="str">
        <f t="shared" si="2"/>
        <v/>
      </c>
      <c r="R17" s="88"/>
      <c r="S17" s="73" t="str">
        <f t="shared" si="3"/>
        <v/>
      </c>
      <c r="T17" s="92"/>
      <c r="U17" s="98"/>
      <c r="V17" s="90"/>
      <c r="W17" s="73" t="str">
        <f t="shared" si="4"/>
        <v/>
      </c>
      <c r="X17" s="88"/>
      <c r="Y17" s="73" t="str">
        <f t="shared" si="5"/>
        <v/>
      </c>
      <c r="Z17" s="92"/>
      <c r="AA17" s="102"/>
      <c r="AB17" s="90"/>
      <c r="AC17" s="73" t="str">
        <f t="shared" si="6"/>
        <v/>
      </c>
      <c r="AD17" s="91"/>
      <c r="AE17" s="73" t="str">
        <f t="shared" si="7"/>
        <v/>
      </c>
      <c r="AF17" s="92"/>
      <c r="AG17" s="103"/>
      <c r="AH17" s="88"/>
      <c r="AI17" s="73" t="str">
        <f t="shared" si="14"/>
        <v/>
      </c>
      <c r="AJ17" s="88"/>
      <c r="AK17" s="73" t="str">
        <f t="shared" si="15"/>
        <v/>
      </c>
      <c r="AL17" s="92"/>
      <c r="AM17" s="103"/>
      <c r="AN17" s="90"/>
      <c r="AO17" s="73" t="str">
        <f t="shared" si="16"/>
        <v/>
      </c>
      <c r="AP17" s="91"/>
      <c r="AQ17" s="73" t="str">
        <f t="shared" si="17"/>
        <v/>
      </c>
      <c r="AR17" s="92"/>
      <c r="AS17" s="103"/>
      <c r="AT17" s="88"/>
      <c r="AU17" s="73" t="str">
        <f t="shared" si="18"/>
        <v/>
      </c>
      <c r="AV17" s="88"/>
      <c r="AW17" s="73" t="str">
        <f t="shared" si="19"/>
        <v/>
      </c>
      <c r="AX17" s="92"/>
      <c r="AY17" s="103"/>
      <c r="AZ17" s="83">
        <f t="shared" si="8"/>
        <v>1</v>
      </c>
      <c r="BA17" s="73">
        <f t="shared" si="20"/>
        <v>14</v>
      </c>
      <c r="BB17" s="84">
        <f t="shared" si="9"/>
        <v>2</v>
      </c>
      <c r="BC17" s="73">
        <f t="shared" si="21"/>
        <v>28</v>
      </c>
      <c r="BD17" s="84">
        <f t="shared" si="10"/>
        <v>4</v>
      </c>
      <c r="BE17" s="85">
        <f t="shared" si="11"/>
        <v>3</v>
      </c>
      <c r="BF17" s="255" t="s">
        <v>260</v>
      </c>
      <c r="BG17" s="433" t="s">
        <v>316</v>
      </c>
      <c r="BH17" s="419" t="s">
        <v>316</v>
      </c>
      <c r="BI17" s="55"/>
    </row>
    <row r="18" spans="1:61" s="56" customFormat="1" ht="15.75" customHeight="1" x14ac:dyDescent="0.25">
      <c r="A18" s="70" t="s">
        <v>175</v>
      </c>
      <c r="B18" s="87" t="s">
        <v>16</v>
      </c>
      <c r="C18" s="416" t="s">
        <v>162</v>
      </c>
      <c r="D18" s="106"/>
      <c r="E18" s="73" t="str">
        <f t="shared" si="12"/>
        <v/>
      </c>
      <c r="F18" s="88"/>
      <c r="G18" s="73" t="str">
        <f t="shared" si="13"/>
        <v/>
      </c>
      <c r="H18" s="92"/>
      <c r="I18" s="98"/>
      <c r="J18" s="107"/>
      <c r="K18" s="73" t="str">
        <f t="shared" si="22"/>
        <v/>
      </c>
      <c r="L18" s="91"/>
      <c r="M18" s="73" t="str">
        <f t="shared" si="23"/>
        <v/>
      </c>
      <c r="N18" s="108"/>
      <c r="O18" s="101"/>
      <c r="P18" s="88">
        <v>1</v>
      </c>
      <c r="Q18" s="73">
        <f>IF(P18*14=0,"",P18*14)</f>
        <v>14</v>
      </c>
      <c r="R18" s="88">
        <v>2</v>
      </c>
      <c r="S18" s="73">
        <f>IF(R18*14=0,"",R18*14)</f>
        <v>28</v>
      </c>
      <c r="T18" s="92">
        <v>4</v>
      </c>
      <c r="U18" s="98" t="s">
        <v>77</v>
      </c>
      <c r="V18" s="90"/>
      <c r="W18" s="73" t="str">
        <f t="shared" si="4"/>
        <v/>
      </c>
      <c r="X18" s="88"/>
      <c r="Y18" s="73" t="str">
        <f t="shared" si="5"/>
        <v/>
      </c>
      <c r="Z18" s="92"/>
      <c r="AA18" s="102"/>
      <c r="AB18" s="90"/>
      <c r="AC18" s="73" t="str">
        <f t="shared" si="6"/>
        <v/>
      </c>
      <c r="AD18" s="91"/>
      <c r="AE18" s="73" t="str">
        <f t="shared" si="7"/>
        <v/>
      </c>
      <c r="AF18" s="92"/>
      <c r="AG18" s="103"/>
      <c r="AH18" s="88"/>
      <c r="AI18" s="73" t="str">
        <f t="shared" si="14"/>
        <v/>
      </c>
      <c r="AJ18" s="88"/>
      <c r="AK18" s="73" t="str">
        <f t="shared" si="15"/>
        <v/>
      </c>
      <c r="AL18" s="92"/>
      <c r="AM18" s="103"/>
      <c r="AN18" s="90"/>
      <c r="AO18" s="73" t="str">
        <f t="shared" si="16"/>
        <v/>
      </c>
      <c r="AP18" s="91"/>
      <c r="AQ18" s="73" t="str">
        <f t="shared" si="17"/>
        <v/>
      </c>
      <c r="AR18" s="92"/>
      <c r="AS18" s="103"/>
      <c r="AT18" s="88"/>
      <c r="AU18" s="73" t="str">
        <f t="shared" si="18"/>
        <v/>
      </c>
      <c r="AV18" s="88"/>
      <c r="AW18" s="73" t="str">
        <f t="shared" si="19"/>
        <v/>
      </c>
      <c r="AX18" s="92"/>
      <c r="AY18" s="103"/>
      <c r="AZ18" s="83">
        <f t="shared" si="8"/>
        <v>1</v>
      </c>
      <c r="BA18" s="73">
        <f t="shared" si="20"/>
        <v>14</v>
      </c>
      <c r="BB18" s="84">
        <f t="shared" si="9"/>
        <v>2</v>
      </c>
      <c r="BC18" s="73">
        <f t="shared" si="21"/>
        <v>28</v>
      </c>
      <c r="BD18" s="84">
        <f t="shared" si="10"/>
        <v>4</v>
      </c>
      <c r="BE18" s="85">
        <f t="shared" si="11"/>
        <v>3</v>
      </c>
      <c r="BF18" s="255" t="s">
        <v>260</v>
      </c>
      <c r="BG18" s="255" t="s">
        <v>247</v>
      </c>
      <c r="BH18" s="412" t="s">
        <v>243</v>
      </c>
      <c r="BI18" s="68"/>
    </row>
    <row r="19" spans="1:61" s="56" customFormat="1" ht="15.75" customHeight="1" x14ac:dyDescent="0.25">
      <c r="A19" s="93" t="s">
        <v>191</v>
      </c>
      <c r="B19" s="87" t="s">
        <v>16</v>
      </c>
      <c r="C19" s="413" t="s">
        <v>115</v>
      </c>
      <c r="D19" s="106"/>
      <c r="E19" s="73" t="str">
        <f t="shared" si="12"/>
        <v/>
      </c>
      <c r="F19" s="88"/>
      <c r="G19" s="73" t="str">
        <f t="shared" si="13"/>
        <v/>
      </c>
      <c r="H19" s="92"/>
      <c r="I19" s="98"/>
      <c r="J19" s="109"/>
      <c r="K19" s="73" t="str">
        <f t="shared" si="22"/>
        <v/>
      </c>
      <c r="L19" s="91"/>
      <c r="M19" s="73" t="str">
        <f t="shared" si="23"/>
        <v/>
      </c>
      <c r="N19" s="76"/>
      <c r="O19" s="101"/>
      <c r="P19" s="88">
        <v>1</v>
      </c>
      <c r="Q19" s="73">
        <f t="shared" ref="Q19:Q25" si="24">IF(P19*14=0,"",P19*14)</f>
        <v>14</v>
      </c>
      <c r="R19" s="88">
        <v>2</v>
      </c>
      <c r="S19" s="73">
        <f t="shared" ref="S19:S25" si="25">IF(R19*14=0,"",R19*14)</f>
        <v>28</v>
      </c>
      <c r="T19" s="92">
        <v>4</v>
      </c>
      <c r="U19" s="98" t="s">
        <v>76</v>
      </c>
      <c r="V19" s="90"/>
      <c r="W19" s="73" t="str">
        <f t="shared" si="4"/>
        <v/>
      </c>
      <c r="X19" s="88"/>
      <c r="Y19" s="73" t="str">
        <f t="shared" si="5"/>
        <v/>
      </c>
      <c r="Z19" s="92"/>
      <c r="AA19" s="102"/>
      <c r="AB19" s="90"/>
      <c r="AC19" s="73" t="str">
        <f t="shared" si="6"/>
        <v/>
      </c>
      <c r="AD19" s="91"/>
      <c r="AE19" s="73" t="str">
        <f t="shared" si="7"/>
        <v/>
      </c>
      <c r="AF19" s="92"/>
      <c r="AG19" s="103"/>
      <c r="AH19" s="88"/>
      <c r="AI19" s="73" t="str">
        <f t="shared" si="14"/>
        <v/>
      </c>
      <c r="AJ19" s="88"/>
      <c r="AK19" s="73" t="str">
        <f t="shared" si="15"/>
        <v/>
      </c>
      <c r="AL19" s="92"/>
      <c r="AM19" s="103"/>
      <c r="AN19" s="90"/>
      <c r="AO19" s="73" t="str">
        <f t="shared" si="16"/>
        <v/>
      </c>
      <c r="AP19" s="91"/>
      <c r="AQ19" s="73" t="str">
        <f t="shared" si="17"/>
        <v/>
      </c>
      <c r="AR19" s="92"/>
      <c r="AS19" s="103"/>
      <c r="AT19" s="88"/>
      <c r="AU19" s="73" t="str">
        <f t="shared" si="18"/>
        <v/>
      </c>
      <c r="AV19" s="88"/>
      <c r="AW19" s="73" t="str">
        <f t="shared" si="19"/>
        <v/>
      </c>
      <c r="AX19" s="92"/>
      <c r="AY19" s="103"/>
      <c r="AZ19" s="83">
        <f t="shared" si="8"/>
        <v>1</v>
      </c>
      <c r="BA19" s="73">
        <f t="shared" si="20"/>
        <v>14</v>
      </c>
      <c r="BB19" s="84">
        <f t="shared" si="9"/>
        <v>2</v>
      </c>
      <c r="BC19" s="73">
        <f t="shared" si="21"/>
        <v>28</v>
      </c>
      <c r="BD19" s="84">
        <f t="shared" si="10"/>
        <v>4</v>
      </c>
      <c r="BE19" s="85">
        <f t="shared" si="11"/>
        <v>3</v>
      </c>
      <c r="BF19" s="202" t="s">
        <v>253</v>
      </c>
      <c r="BG19" s="202" t="s">
        <v>248</v>
      </c>
      <c r="BH19" s="414" t="s">
        <v>244</v>
      </c>
      <c r="BI19" s="68"/>
    </row>
    <row r="20" spans="1:61" s="110" customFormat="1" ht="15.75" customHeight="1" x14ac:dyDescent="0.25">
      <c r="A20" s="93" t="s">
        <v>192</v>
      </c>
      <c r="B20" s="71" t="s">
        <v>16</v>
      </c>
      <c r="C20" s="415" t="s">
        <v>109</v>
      </c>
      <c r="D20" s="72"/>
      <c r="E20" s="73" t="str">
        <f t="shared" si="12"/>
        <v/>
      </c>
      <c r="F20" s="88"/>
      <c r="G20" s="73" t="str">
        <f t="shared" si="13"/>
        <v/>
      </c>
      <c r="H20" s="92"/>
      <c r="I20" s="98"/>
      <c r="J20" s="420"/>
      <c r="K20" s="73" t="str">
        <f t="shared" si="22"/>
        <v/>
      </c>
      <c r="L20" s="91"/>
      <c r="M20" s="73" t="str">
        <f t="shared" si="23"/>
        <v/>
      </c>
      <c r="N20" s="75"/>
      <c r="O20" s="101"/>
      <c r="P20" s="88">
        <v>1</v>
      </c>
      <c r="Q20" s="73">
        <f t="shared" si="24"/>
        <v>14</v>
      </c>
      <c r="R20" s="88">
        <v>2</v>
      </c>
      <c r="S20" s="73">
        <f t="shared" si="25"/>
        <v>28</v>
      </c>
      <c r="T20" s="92">
        <v>4</v>
      </c>
      <c r="U20" s="98" t="s">
        <v>16</v>
      </c>
      <c r="V20" s="90"/>
      <c r="W20" s="73" t="str">
        <f t="shared" si="4"/>
        <v/>
      </c>
      <c r="X20" s="88"/>
      <c r="Y20" s="73" t="str">
        <f t="shared" si="5"/>
        <v/>
      </c>
      <c r="Z20" s="92"/>
      <c r="AA20" s="102"/>
      <c r="AB20" s="90"/>
      <c r="AC20" s="73" t="str">
        <f t="shared" si="6"/>
        <v/>
      </c>
      <c r="AD20" s="91"/>
      <c r="AE20" s="73" t="str">
        <f t="shared" si="7"/>
        <v/>
      </c>
      <c r="AF20" s="92"/>
      <c r="AG20" s="103"/>
      <c r="AH20" s="88"/>
      <c r="AI20" s="73" t="str">
        <f t="shared" si="14"/>
        <v/>
      </c>
      <c r="AJ20" s="88"/>
      <c r="AK20" s="73" t="str">
        <f t="shared" si="15"/>
        <v/>
      </c>
      <c r="AL20" s="92"/>
      <c r="AM20" s="103"/>
      <c r="AN20" s="90"/>
      <c r="AO20" s="73" t="str">
        <f t="shared" si="16"/>
        <v/>
      </c>
      <c r="AP20" s="91"/>
      <c r="AQ20" s="73" t="str">
        <f t="shared" si="17"/>
        <v/>
      </c>
      <c r="AR20" s="92"/>
      <c r="AS20" s="103"/>
      <c r="AT20" s="88"/>
      <c r="AU20" s="73" t="str">
        <f t="shared" si="18"/>
        <v/>
      </c>
      <c r="AV20" s="88"/>
      <c r="AW20" s="73" t="str">
        <f t="shared" si="19"/>
        <v/>
      </c>
      <c r="AX20" s="92"/>
      <c r="AY20" s="103"/>
      <c r="AZ20" s="83">
        <f t="shared" si="8"/>
        <v>1</v>
      </c>
      <c r="BA20" s="73">
        <f t="shared" si="20"/>
        <v>14</v>
      </c>
      <c r="BB20" s="84">
        <f t="shared" si="9"/>
        <v>2</v>
      </c>
      <c r="BC20" s="73">
        <f t="shared" si="21"/>
        <v>28</v>
      </c>
      <c r="BD20" s="84">
        <f t="shared" si="10"/>
        <v>4</v>
      </c>
      <c r="BE20" s="85">
        <f t="shared" si="11"/>
        <v>3</v>
      </c>
      <c r="BF20" s="202" t="s">
        <v>253</v>
      </c>
      <c r="BG20" s="255" t="s">
        <v>252</v>
      </c>
      <c r="BH20" s="255" t="s">
        <v>250</v>
      </c>
      <c r="BI20" s="68"/>
    </row>
    <row r="21" spans="1:61" s="56" customFormat="1" ht="15.75" customHeight="1" x14ac:dyDescent="0.25">
      <c r="A21" s="70" t="s">
        <v>193</v>
      </c>
      <c r="B21" s="87" t="s">
        <v>16</v>
      </c>
      <c r="C21" s="415" t="s">
        <v>74</v>
      </c>
      <c r="D21" s="111"/>
      <c r="E21" s="73" t="str">
        <f t="shared" si="12"/>
        <v/>
      </c>
      <c r="F21" s="88"/>
      <c r="G21" s="73" t="str">
        <f t="shared" si="13"/>
        <v/>
      </c>
      <c r="H21" s="92"/>
      <c r="I21" s="98"/>
      <c r="J21" s="90"/>
      <c r="K21" s="73" t="str">
        <f t="shared" si="22"/>
        <v/>
      </c>
      <c r="L21" s="91"/>
      <c r="M21" s="73" t="str">
        <f t="shared" si="23"/>
        <v/>
      </c>
      <c r="N21" s="92"/>
      <c r="O21" s="103"/>
      <c r="P21" s="112">
        <v>1</v>
      </c>
      <c r="Q21" s="113">
        <f t="shared" si="24"/>
        <v>14</v>
      </c>
      <c r="R21" s="114">
        <v>2</v>
      </c>
      <c r="S21" s="113">
        <f t="shared" si="25"/>
        <v>28</v>
      </c>
      <c r="T21" s="115">
        <v>4</v>
      </c>
      <c r="U21" s="115" t="s">
        <v>16</v>
      </c>
      <c r="V21" s="90"/>
      <c r="W21" s="73" t="str">
        <f t="shared" si="4"/>
        <v/>
      </c>
      <c r="X21" s="88"/>
      <c r="Y21" s="73" t="str">
        <f t="shared" si="5"/>
        <v/>
      </c>
      <c r="Z21" s="92"/>
      <c r="AA21" s="102"/>
      <c r="AB21" s="90"/>
      <c r="AC21" s="73" t="str">
        <f t="shared" si="6"/>
        <v/>
      </c>
      <c r="AD21" s="91"/>
      <c r="AE21" s="73" t="str">
        <f t="shared" si="7"/>
        <v/>
      </c>
      <c r="AF21" s="92"/>
      <c r="AG21" s="103"/>
      <c r="AH21" s="88"/>
      <c r="AI21" s="73" t="str">
        <f t="shared" si="14"/>
        <v/>
      </c>
      <c r="AJ21" s="88"/>
      <c r="AK21" s="73" t="str">
        <f t="shared" si="15"/>
        <v/>
      </c>
      <c r="AL21" s="92"/>
      <c r="AM21" s="103"/>
      <c r="AN21" s="90"/>
      <c r="AO21" s="73" t="str">
        <f t="shared" si="16"/>
        <v/>
      </c>
      <c r="AP21" s="91"/>
      <c r="AQ21" s="73" t="str">
        <f t="shared" si="17"/>
        <v/>
      </c>
      <c r="AR21" s="92"/>
      <c r="AS21" s="103"/>
      <c r="AT21" s="88"/>
      <c r="AU21" s="73" t="str">
        <f t="shared" si="18"/>
        <v/>
      </c>
      <c r="AV21" s="88"/>
      <c r="AW21" s="73" t="str">
        <f t="shared" si="19"/>
        <v/>
      </c>
      <c r="AX21" s="92"/>
      <c r="AY21" s="103"/>
      <c r="AZ21" s="83">
        <f t="shared" si="8"/>
        <v>1</v>
      </c>
      <c r="BA21" s="73">
        <f t="shared" si="20"/>
        <v>14</v>
      </c>
      <c r="BB21" s="84">
        <f t="shared" si="9"/>
        <v>2</v>
      </c>
      <c r="BC21" s="73">
        <f t="shared" si="21"/>
        <v>28</v>
      </c>
      <c r="BD21" s="84">
        <f t="shared" si="10"/>
        <v>4</v>
      </c>
      <c r="BE21" s="85">
        <f t="shared" si="11"/>
        <v>3</v>
      </c>
      <c r="BF21" s="255" t="s">
        <v>260</v>
      </c>
      <c r="BG21" s="255" t="s">
        <v>264</v>
      </c>
      <c r="BH21" s="414" t="s">
        <v>256</v>
      </c>
      <c r="BI21" s="68"/>
    </row>
    <row r="22" spans="1:61" s="110" customFormat="1" ht="15.75" customHeight="1" x14ac:dyDescent="0.25">
      <c r="A22" s="70" t="s">
        <v>185</v>
      </c>
      <c r="B22" s="87" t="s">
        <v>16</v>
      </c>
      <c r="C22" s="415" t="s">
        <v>110</v>
      </c>
      <c r="D22" s="94"/>
      <c r="E22" s="73" t="str">
        <f t="shared" si="12"/>
        <v/>
      </c>
      <c r="F22" s="88"/>
      <c r="G22" s="73" t="str">
        <f t="shared" si="13"/>
        <v/>
      </c>
      <c r="H22" s="92"/>
      <c r="I22" s="98"/>
      <c r="J22" s="90"/>
      <c r="K22" s="73" t="str">
        <f t="shared" si="22"/>
        <v/>
      </c>
      <c r="L22" s="91"/>
      <c r="M22" s="73" t="str">
        <f t="shared" si="23"/>
        <v/>
      </c>
      <c r="N22" s="92"/>
      <c r="O22" s="103"/>
      <c r="P22" s="421"/>
      <c r="Q22" s="73" t="str">
        <f t="shared" si="24"/>
        <v/>
      </c>
      <c r="R22" s="88"/>
      <c r="S22" s="73" t="str">
        <f t="shared" si="25"/>
        <v/>
      </c>
      <c r="T22" s="76"/>
      <c r="U22" s="76"/>
      <c r="V22" s="90">
        <v>1</v>
      </c>
      <c r="W22" s="73">
        <f>IF(V22*14=0,"",V22*14)</f>
        <v>14</v>
      </c>
      <c r="X22" s="88">
        <v>1</v>
      </c>
      <c r="Y22" s="73">
        <f>IF(X22*14=0,"",X22*14)</f>
        <v>14</v>
      </c>
      <c r="Z22" s="92">
        <v>2</v>
      </c>
      <c r="AA22" s="102" t="s">
        <v>76</v>
      </c>
      <c r="AB22" s="90"/>
      <c r="AC22" s="73" t="str">
        <f t="shared" si="6"/>
        <v/>
      </c>
      <c r="AD22" s="91"/>
      <c r="AE22" s="73" t="str">
        <f t="shared" si="7"/>
        <v/>
      </c>
      <c r="AF22" s="92"/>
      <c r="AG22" s="103"/>
      <c r="AH22" s="88"/>
      <c r="AI22" s="73" t="str">
        <f t="shared" si="14"/>
        <v/>
      </c>
      <c r="AJ22" s="88"/>
      <c r="AK22" s="73" t="str">
        <f t="shared" si="15"/>
        <v/>
      </c>
      <c r="AL22" s="92"/>
      <c r="AM22" s="103"/>
      <c r="AN22" s="90"/>
      <c r="AO22" s="73" t="str">
        <f t="shared" si="16"/>
        <v/>
      </c>
      <c r="AP22" s="91"/>
      <c r="AQ22" s="73" t="str">
        <f t="shared" si="17"/>
        <v/>
      </c>
      <c r="AR22" s="92"/>
      <c r="AS22" s="103"/>
      <c r="AT22" s="88"/>
      <c r="AU22" s="73" t="str">
        <f t="shared" si="18"/>
        <v/>
      </c>
      <c r="AV22" s="88"/>
      <c r="AW22" s="73" t="str">
        <f t="shared" si="19"/>
        <v/>
      </c>
      <c r="AX22" s="92"/>
      <c r="AY22" s="103"/>
      <c r="AZ22" s="83">
        <f t="shared" si="8"/>
        <v>1</v>
      </c>
      <c r="BA22" s="73">
        <f t="shared" si="20"/>
        <v>14</v>
      </c>
      <c r="BB22" s="84">
        <f t="shared" si="9"/>
        <v>1</v>
      </c>
      <c r="BC22" s="73">
        <f t="shared" si="21"/>
        <v>14</v>
      </c>
      <c r="BD22" s="84">
        <f t="shared" si="10"/>
        <v>2</v>
      </c>
      <c r="BE22" s="85">
        <f t="shared" si="11"/>
        <v>2</v>
      </c>
      <c r="BF22" s="255" t="s">
        <v>262</v>
      </c>
      <c r="BG22" s="255" t="s">
        <v>153</v>
      </c>
      <c r="BH22" s="414" t="s">
        <v>255</v>
      </c>
      <c r="BI22" s="68"/>
    </row>
    <row r="23" spans="1:61" s="56" customFormat="1" ht="15.75" customHeight="1" x14ac:dyDescent="0.25">
      <c r="A23" s="70" t="s">
        <v>194</v>
      </c>
      <c r="B23" s="87" t="s">
        <v>16</v>
      </c>
      <c r="C23" s="415" t="s">
        <v>111</v>
      </c>
      <c r="D23" s="94"/>
      <c r="E23" s="73" t="str">
        <f t="shared" si="12"/>
        <v/>
      </c>
      <c r="F23" s="88"/>
      <c r="G23" s="73" t="str">
        <f t="shared" si="13"/>
        <v/>
      </c>
      <c r="H23" s="92"/>
      <c r="I23" s="80"/>
      <c r="J23" s="90"/>
      <c r="K23" s="73" t="str">
        <f t="shared" si="22"/>
        <v/>
      </c>
      <c r="L23" s="91"/>
      <c r="M23" s="73" t="str">
        <f t="shared" si="23"/>
        <v/>
      </c>
      <c r="N23" s="92"/>
      <c r="O23" s="79"/>
      <c r="P23" s="76"/>
      <c r="Q23" s="73" t="str">
        <f t="shared" si="24"/>
        <v/>
      </c>
      <c r="R23" s="88"/>
      <c r="S23" s="73" t="str">
        <f t="shared" si="25"/>
        <v/>
      </c>
      <c r="T23" s="76"/>
      <c r="U23" s="76"/>
      <c r="V23" s="116">
        <v>1</v>
      </c>
      <c r="W23" s="113">
        <f t="shared" ref="W23:W25" si="26">IF(V23*14=0,"",V23*14)</f>
        <v>14</v>
      </c>
      <c r="X23" s="114">
        <v>2</v>
      </c>
      <c r="Y23" s="113">
        <f t="shared" ref="Y23:Y25" si="27">IF(X23*14=0,"",X23*14)</f>
        <v>28</v>
      </c>
      <c r="Z23" s="117">
        <v>4</v>
      </c>
      <c r="AA23" s="118" t="s">
        <v>76</v>
      </c>
      <c r="AB23" s="90"/>
      <c r="AC23" s="73" t="str">
        <f t="shared" si="6"/>
        <v/>
      </c>
      <c r="AD23" s="91"/>
      <c r="AE23" s="73" t="str">
        <f t="shared" si="7"/>
        <v/>
      </c>
      <c r="AF23" s="92"/>
      <c r="AG23" s="79"/>
      <c r="AH23" s="88"/>
      <c r="AI23" s="73" t="str">
        <f t="shared" si="14"/>
        <v/>
      </c>
      <c r="AJ23" s="88"/>
      <c r="AK23" s="73" t="str">
        <f t="shared" si="15"/>
        <v/>
      </c>
      <c r="AL23" s="92"/>
      <c r="AM23" s="79"/>
      <c r="AN23" s="90"/>
      <c r="AO23" s="73" t="str">
        <f t="shared" si="16"/>
        <v/>
      </c>
      <c r="AP23" s="91"/>
      <c r="AQ23" s="73" t="str">
        <f t="shared" si="17"/>
        <v/>
      </c>
      <c r="AR23" s="92"/>
      <c r="AS23" s="79"/>
      <c r="AT23" s="88"/>
      <c r="AU23" s="73" t="str">
        <f t="shared" si="18"/>
        <v/>
      </c>
      <c r="AV23" s="88"/>
      <c r="AW23" s="73" t="str">
        <f t="shared" si="19"/>
        <v/>
      </c>
      <c r="AX23" s="92"/>
      <c r="AY23" s="79"/>
      <c r="AZ23" s="83">
        <f t="shared" si="8"/>
        <v>1</v>
      </c>
      <c r="BA23" s="73">
        <f t="shared" si="20"/>
        <v>14</v>
      </c>
      <c r="BB23" s="84">
        <f t="shared" si="9"/>
        <v>2</v>
      </c>
      <c r="BC23" s="73">
        <f t="shared" si="21"/>
        <v>28</v>
      </c>
      <c r="BD23" s="84">
        <f t="shared" si="10"/>
        <v>4</v>
      </c>
      <c r="BE23" s="85">
        <f t="shared" si="11"/>
        <v>3</v>
      </c>
      <c r="BF23" s="255" t="s">
        <v>260</v>
      </c>
      <c r="BG23" s="255" t="s">
        <v>264</v>
      </c>
      <c r="BH23" s="414" t="s">
        <v>257</v>
      </c>
      <c r="BI23" s="68"/>
    </row>
    <row r="24" spans="1:61" s="56" customFormat="1" ht="15.75" customHeight="1" x14ac:dyDescent="0.25">
      <c r="A24" s="93" t="s">
        <v>195</v>
      </c>
      <c r="B24" s="71" t="s">
        <v>16</v>
      </c>
      <c r="C24" s="415" t="s">
        <v>112</v>
      </c>
      <c r="D24" s="119"/>
      <c r="E24" s="73" t="str">
        <f t="shared" si="12"/>
        <v/>
      </c>
      <c r="F24" s="88"/>
      <c r="G24" s="73" t="str">
        <f t="shared" si="13"/>
        <v/>
      </c>
      <c r="H24" s="92"/>
      <c r="I24" s="80"/>
      <c r="J24" s="90"/>
      <c r="K24" s="73" t="str">
        <f t="shared" si="22"/>
        <v/>
      </c>
      <c r="L24" s="91"/>
      <c r="M24" s="73" t="str">
        <f t="shared" si="23"/>
        <v/>
      </c>
      <c r="N24" s="92"/>
      <c r="O24" s="79"/>
      <c r="P24" s="76"/>
      <c r="Q24" s="73" t="str">
        <f t="shared" si="24"/>
        <v/>
      </c>
      <c r="R24" s="88"/>
      <c r="S24" s="73" t="str">
        <f t="shared" si="25"/>
        <v/>
      </c>
      <c r="T24" s="76"/>
      <c r="U24" s="76"/>
      <c r="V24" s="90"/>
      <c r="W24" s="73" t="str">
        <f t="shared" si="26"/>
        <v/>
      </c>
      <c r="X24" s="88"/>
      <c r="Y24" s="73" t="str">
        <f t="shared" si="27"/>
        <v/>
      </c>
      <c r="Z24" s="92"/>
      <c r="AA24" s="81"/>
      <c r="AB24" s="116">
        <v>1</v>
      </c>
      <c r="AC24" s="113">
        <f>IF(AB24*14=0,"",AB24*14)</f>
        <v>14</v>
      </c>
      <c r="AD24" s="120">
        <v>2</v>
      </c>
      <c r="AE24" s="113">
        <f>IF(AD24*14=0,"",AD24*14)</f>
        <v>28</v>
      </c>
      <c r="AF24" s="117">
        <v>4</v>
      </c>
      <c r="AG24" s="121" t="s">
        <v>76</v>
      </c>
      <c r="AH24" s="88"/>
      <c r="AI24" s="73" t="str">
        <f t="shared" si="14"/>
        <v/>
      </c>
      <c r="AJ24" s="88"/>
      <c r="AK24" s="73" t="str">
        <f t="shared" si="15"/>
        <v/>
      </c>
      <c r="AL24" s="92"/>
      <c r="AM24" s="79"/>
      <c r="AN24" s="90"/>
      <c r="AO24" s="73" t="str">
        <f t="shared" si="16"/>
        <v/>
      </c>
      <c r="AP24" s="91"/>
      <c r="AQ24" s="73" t="str">
        <f t="shared" si="17"/>
        <v/>
      </c>
      <c r="AR24" s="92"/>
      <c r="AS24" s="79"/>
      <c r="AT24" s="88"/>
      <c r="AU24" s="73" t="str">
        <f t="shared" si="18"/>
        <v/>
      </c>
      <c r="AV24" s="88"/>
      <c r="AW24" s="73" t="str">
        <f t="shared" si="19"/>
        <v/>
      </c>
      <c r="AX24" s="92"/>
      <c r="AY24" s="79"/>
      <c r="AZ24" s="83">
        <f t="shared" si="8"/>
        <v>1</v>
      </c>
      <c r="BA24" s="73">
        <f t="shared" si="20"/>
        <v>14</v>
      </c>
      <c r="BB24" s="84">
        <f t="shared" si="9"/>
        <v>2</v>
      </c>
      <c r="BC24" s="73">
        <f t="shared" si="21"/>
        <v>28</v>
      </c>
      <c r="BD24" s="84">
        <f t="shared" si="10"/>
        <v>4</v>
      </c>
      <c r="BE24" s="85">
        <f t="shared" si="11"/>
        <v>3</v>
      </c>
      <c r="BF24" s="255" t="s">
        <v>262</v>
      </c>
      <c r="BG24" s="255" t="s">
        <v>251</v>
      </c>
      <c r="BH24" s="414" t="s">
        <v>258</v>
      </c>
      <c r="BI24" s="68"/>
    </row>
    <row r="25" spans="1:61" s="56" customFormat="1" ht="15.75" customHeight="1" thickBot="1" x14ac:dyDescent="0.25">
      <c r="A25" s="20"/>
      <c r="B25" s="87"/>
      <c r="C25" s="234"/>
      <c r="D25" s="88"/>
      <c r="E25" s="73" t="str">
        <f t="shared" si="12"/>
        <v/>
      </c>
      <c r="F25" s="88"/>
      <c r="G25" s="73" t="str">
        <f t="shared" si="13"/>
        <v/>
      </c>
      <c r="H25" s="92"/>
      <c r="I25" s="122"/>
      <c r="J25" s="90"/>
      <c r="K25" s="73" t="str">
        <f t="shared" si="22"/>
        <v/>
      </c>
      <c r="L25" s="91"/>
      <c r="M25" s="73" t="str">
        <f t="shared" si="23"/>
        <v/>
      </c>
      <c r="N25" s="92"/>
      <c r="O25" s="123"/>
      <c r="P25" s="88"/>
      <c r="Q25" s="73" t="str">
        <f t="shared" si="24"/>
        <v/>
      </c>
      <c r="R25" s="88"/>
      <c r="S25" s="73" t="str">
        <f t="shared" si="25"/>
        <v/>
      </c>
      <c r="T25" s="92"/>
      <c r="U25" s="122"/>
      <c r="V25" s="90"/>
      <c r="W25" s="73" t="str">
        <f t="shared" si="26"/>
        <v/>
      </c>
      <c r="X25" s="88"/>
      <c r="Y25" s="73" t="str">
        <f t="shared" si="27"/>
        <v/>
      </c>
      <c r="Z25" s="92"/>
      <c r="AA25" s="124"/>
      <c r="AB25" s="90"/>
      <c r="AC25" s="73" t="str">
        <f>IF(AB25*14=0,"",AB25*14)</f>
        <v/>
      </c>
      <c r="AD25" s="91"/>
      <c r="AE25" s="73" t="str">
        <f>IF(AD25*14=0,"",AD25*14)</f>
        <v/>
      </c>
      <c r="AF25" s="92"/>
      <c r="AG25" s="123"/>
      <c r="AH25" s="88"/>
      <c r="AI25" s="73" t="str">
        <f t="shared" si="14"/>
        <v/>
      </c>
      <c r="AJ25" s="88"/>
      <c r="AK25" s="73" t="str">
        <f t="shared" si="15"/>
        <v/>
      </c>
      <c r="AL25" s="92"/>
      <c r="AM25" s="123"/>
      <c r="AN25" s="90"/>
      <c r="AO25" s="73" t="str">
        <f t="shared" si="16"/>
        <v/>
      </c>
      <c r="AP25" s="91"/>
      <c r="AQ25" s="73" t="str">
        <f t="shared" si="17"/>
        <v/>
      </c>
      <c r="AR25" s="92"/>
      <c r="AS25" s="123"/>
      <c r="AT25" s="88"/>
      <c r="AU25" s="73" t="str">
        <f t="shared" si="18"/>
        <v/>
      </c>
      <c r="AV25" s="88"/>
      <c r="AW25" s="73" t="str">
        <f t="shared" si="19"/>
        <v/>
      </c>
      <c r="AX25" s="92"/>
      <c r="AY25" s="123"/>
      <c r="AZ25" s="83" t="str">
        <f t="shared" ref="AZ25" si="28">IF(D25+J25+P25+V25+AB25+AH25+AN25+AT25=0,"",D25+J25+P25+V25+AB25+AH25+AN25+AT25)</f>
        <v/>
      </c>
      <c r="BA25" s="73" t="str">
        <f t="shared" si="20"/>
        <v/>
      </c>
      <c r="BB25" s="84" t="str">
        <f>IF(F25+L25+R25+X25+AD25+AJ25+AP25+AV25=0,"",F25+L25+R25+X25+AD25+AJ25+AP25+AV25)</f>
        <v/>
      </c>
      <c r="BC25" s="73" t="str">
        <f t="shared" si="21"/>
        <v/>
      </c>
      <c r="BD25" s="84" t="str">
        <f>IF(H25+N25+T25+Z25+AF25+AL25+AR25+AX25=0,"",H25+N25+T25+Z25+AF25+AL25+AR25+AX25)</f>
        <v/>
      </c>
      <c r="BE25" s="85" t="str">
        <f t="shared" si="11"/>
        <v/>
      </c>
      <c r="BF25" s="125"/>
      <c r="BG25" s="125"/>
      <c r="BH25" s="125"/>
      <c r="BI25" s="68"/>
    </row>
    <row r="26" spans="1:61" s="69" customFormat="1" ht="15.75" customHeight="1" thickBot="1" x14ac:dyDescent="0.25">
      <c r="A26" s="126"/>
      <c r="B26" s="509" t="s">
        <v>142</v>
      </c>
      <c r="C26" s="510"/>
      <c r="D26" s="127">
        <f>IF(SUM(D11:D25)=0,"",SUM(D11:D25))</f>
        <v>3</v>
      </c>
      <c r="E26" s="73">
        <f>IF(SUM(D11:D25)=0,"",SUM(D11:D25)*14)</f>
        <v>42</v>
      </c>
      <c r="F26" s="128">
        <f>IF(SUM(F11:F25)=0,"",SUM(F11:F25))</f>
        <v>5</v>
      </c>
      <c r="G26" s="73">
        <f>IF(SUM(F11:F25)=0,"",SUM(F11:F25)*14)</f>
        <v>70</v>
      </c>
      <c r="H26" s="129">
        <f>IF(SUM(H11:H25)=0,"",SUM(H11:H25))</f>
        <v>10</v>
      </c>
      <c r="I26" s="130">
        <f>IF(SUM(D11:D25)+SUM(F11:F25)=0,"",SUM(D11:D25)+SUM(F11:F25))</f>
        <v>8</v>
      </c>
      <c r="J26" s="127">
        <f>IF(SUM(J11:J25)=0,"",SUM(J11:J25))</f>
        <v>4</v>
      </c>
      <c r="K26" s="131">
        <f>IF(SUM(J11:J25)=0,"",SUM(J11:J25)*14)</f>
        <v>56</v>
      </c>
      <c r="L26" s="128">
        <f>IF(SUM(L11:L25)=0,"",SUM(L11:L25))</f>
        <v>8</v>
      </c>
      <c r="M26" s="73">
        <f>IF(SUM(L11:L25)=0,"",SUM(L11:L25)*14)</f>
        <v>112</v>
      </c>
      <c r="N26" s="129">
        <f>IF(SUM(N11:N25)=0,"",SUM(N11:N25))</f>
        <v>16</v>
      </c>
      <c r="O26" s="132">
        <f>IF(SUM(J11:J25)+SUM(L11:L25)=0,"",SUM(J11:J25)+SUM(L11:L25))</f>
        <v>12</v>
      </c>
      <c r="P26" s="133">
        <f>IF(SUM(P11:P25)=0,"",SUM(P11:P25))</f>
        <v>4</v>
      </c>
      <c r="Q26" s="73">
        <f>IF(SUM(P11:P25)=0,"",SUM(P11:P25)*14)</f>
        <v>56</v>
      </c>
      <c r="R26" s="128">
        <f>IF(SUM(R11:R25)=0,"",SUM(R11:R25))</f>
        <v>8</v>
      </c>
      <c r="S26" s="73">
        <f>IF(SUM(R11:R25)=0,"",SUM(R11:R25)*14)</f>
        <v>112</v>
      </c>
      <c r="T26" s="128">
        <f>IF(SUM(T11:T25)=0,"",SUM(T11:T25))</f>
        <v>16</v>
      </c>
      <c r="U26" s="130">
        <f>IF(SUM(P11:P25)+SUM(R11:R25)=0,"",SUM(P11:P25)+SUM(R11:R25))</f>
        <v>12</v>
      </c>
      <c r="V26" s="127">
        <f>IF(SUM(V11:V25)=0,"",SUM(V11:V25))</f>
        <v>2</v>
      </c>
      <c r="W26" s="134">
        <f>IF(SUM(V11:V25)=0,"",SUM(V11:V25)*14)</f>
        <v>28</v>
      </c>
      <c r="X26" s="128">
        <f>IF(SUM(X11:X25)=0,"",SUM(X11:X25))</f>
        <v>3</v>
      </c>
      <c r="Y26" s="73">
        <f>IF(SUM(X11:X25)=0,"",SUM(X11:X25)*14)</f>
        <v>42</v>
      </c>
      <c r="Z26" s="128">
        <f>IF(SUM(Z11:Z25)=0,"",SUM(Z11:Z25))</f>
        <v>6</v>
      </c>
      <c r="AA26" s="130">
        <f>IF(SUM(V11:V25)+SUM(X11:X25)=0,"",SUM(V11:V25)+SUM(X11:X25))</f>
        <v>5</v>
      </c>
      <c r="AB26" s="127">
        <f>IF(SUM(AB11:AB25)=0,"",SUM(AB11:AB25))</f>
        <v>1</v>
      </c>
      <c r="AC26" s="73">
        <f>IF(SUM(AB11:AB25)=0,"",SUM(AB11:AB25)*14)</f>
        <v>14</v>
      </c>
      <c r="AD26" s="128">
        <f>IF(SUM(AD11:AD25)=0,"",SUM(AD11:AD25))</f>
        <v>2</v>
      </c>
      <c r="AE26" s="73">
        <f>IF(SUM(AD11:AD25)=0,"",SUM(AD11:AD25)*14)</f>
        <v>28</v>
      </c>
      <c r="AF26" s="128">
        <f>IF(SUM(AF11:AF25)=0,"",SUM(AF11:AF25))</f>
        <v>4</v>
      </c>
      <c r="AG26" s="132">
        <f>IF(SUM(AB11:AB25)+SUM(AD11:AD25)=0,"",SUM(AB11:AB25)+SUM(AD11:AD25))</f>
        <v>3</v>
      </c>
      <c r="AH26" s="133" t="str">
        <f>IF(SUM(AH11:AH25)=0,"",SUM(AH11:AH25))</f>
        <v/>
      </c>
      <c r="AI26" s="73" t="str">
        <f>IF(SUM(AH11:AH25)=0,"",SUM(AH11:AH25)*14)</f>
        <v/>
      </c>
      <c r="AJ26" s="128" t="str">
        <f>IF(SUM(AJ11:AJ25)=0,"",SUM(AJ11:AJ25))</f>
        <v/>
      </c>
      <c r="AK26" s="73" t="str">
        <f>IF(SUM(AJ11:AJ25)=0,"",SUM(AJ11:AJ25)*14)</f>
        <v/>
      </c>
      <c r="AL26" s="128" t="str">
        <f>IF(SUM(AL11:AL25)=0,"",SUM(AL11:AL25))</f>
        <v/>
      </c>
      <c r="AM26" s="132" t="str">
        <f>IF(SUM(AH11:AH25)+SUM(AJ11:AJ25)=0,"",SUM(AH11:AH25)+SUM(AJ11:AJ25))</f>
        <v/>
      </c>
      <c r="AN26" s="127" t="str">
        <f>IF(SUM(AN11:AN25)=0,"",SUM(AN11:AN25))</f>
        <v/>
      </c>
      <c r="AO26" s="73" t="str">
        <f>IF(SUM(AN11:AN25)=0,"",SUM(AN11:AN25)*14)</f>
        <v/>
      </c>
      <c r="AP26" s="128" t="str">
        <f>IF(SUM(AP11:AP25)=0,"",SUM(AP11:AP25))</f>
        <v/>
      </c>
      <c r="AQ26" s="73" t="str">
        <f>IF(SUM(AP11:AP25)=0,"",SUM(AP11:AP25)*14)</f>
        <v/>
      </c>
      <c r="AR26" s="128" t="str">
        <f>IF(SUM(AR11:AR25)=0,"",SUM(AR11:AR25))</f>
        <v/>
      </c>
      <c r="AS26" s="132" t="str">
        <f>IF(SUM(AN11:AN25)+SUM(AP11:AP25)=0,"",SUM(AN11:AN25)+SUM(AP11:AP25))</f>
        <v/>
      </c>
      <c r="AT26" s="133" t="str">
        <f>IF(SUM(AT11:AT25)=0,"",SUM(AT11:AT25))</f>
        <v/>
      </c>
      <c r="AU26" s="73" t="str">
        <f>IF(SUM(AT11:AT25)=0,"",SUM(AT11:AT25)*14)</f>
        <v/>
      </c>
      <c r="AV26" s="128" t="str">
        <f>IF(SUM(AV11:AV25)=0,"",SUM(AV11:AV25))</f>
        <v/>
      </c>
      <c r="AW26" s="73" t="str">
        <f>IF(SUM(AV11:AV25)=0,"",SUM(AV11:AV25)*14)</f>
        <v/>
      </c>
      <c r="AX26" s="128" t="str">
        <f>IF(SUM(AX11:AX25)=0,"",SUM(AX11:AX25))</f>
        <v/>
      </c>
      <c r="AY26" s="132" t="str">
        <f>IF(SUM(AT11:AT25)+SUM(AV11:AV25)=0,"",SUM(AT11:AT25)+SUM(AV11:AV25))</f>
        <v/>
      </c>
      <c r="AZ26" s="135">
        <f t="shared" ref="AZ26:BE26" si="29">IF(SUM(AZ11:AZ25)=0,"",SUM(AZ11:AZ25))</f>
        <v>14</v>
      </c>
      <c r="BA26" s="135">
        <f t="shared" si="29"/>
        <v>196</v>
      </c>
      <c r="BB26" s="128">
        <f t="shared" si="29"/>
        <v>26</v>
      </c>
      <c r="BC26" s="128">
        <f t="shared" si="29"/>
        <v>364</v>
      </c>
      <c r="BD26" s="128">
        <f t="shared" si="29"/>
        <v>52</v>
      </c>
      <c r="BE26" s="136">
        <f t="shared" si="29"/>
        <v>40</v>
      </c>
      <c r="BF26" s="137"/>
      <c r="BG26" s="137"/>
      <c r="BH26" s="137"/>
      <c r="BI26" s="68"/>
    </row>
    <row r="27" spans="1:61" s="69" customFormat="1" ht="15.75" customHeight="1" thickBot="1" x14ac:dyDescent="0.25">
      <c r="A27" s="138" t="s">
        <v>8</v>
      </c>
      <c r="B27" s="488" t="s">
        <v>141</v>
      </c>
      <c r="C27" s="489"/>
      <c r="D27" s="139"/>
      <c r="E27" s="140"/>
      <c r="F27" s="141"/>
      <c r="G27" s="140"/>
      <c r="H27" s="141"/>
      <c r="I27" s="407"/>
      <c r="J27" s="141"/>
      <c r="K27" s="140"/>
      <c r="L27" s="141"/>
      <c r="M27" s="140"/>
      <c r="N27" s="141"/>
      <c r="O27" s="407"/>
      <c r="P27" s="410"/>
      <c r="Q27" s="142"/>
      <c r="R27" s="410"/>
      <c r="S27" s="142"/>
      <c r="T27" s="410"/>
      <c r="U27" s="406"/>
      <c r="V27" s="410"/>
      <c r="W27" s="142"/>
      <c r="X27" s="410"/>
      <c r="Y27" s="142"/>
      <c r="Z27" s="410"/>
      <c r="AA27" s="143"/>
      <c r="AB27" s="143"/>
      <c r="AC27" s="406"/>
      <c r="AD27" s="143"/>
      <c r="AE27" s="143"/>
      <c r="AF27" s="143"/>
      <c r="AG27" s="143"/>
      <c r="AH27" s="410"/>
      <c r="AI27" s="142"/>
      <c r="AJ27" s="410"/>
      <c r="AK27" s="142"/>
      <c r="AL27" s="410"/>
      <c r="AM27" s="143"/>
      <c r="AN27" s="143"/>
      <c r="AO27" s="143"/>
      <c r="AP27" s="143"/>
      <c r="AQ27" s="143"/>
      <c r="AR27" s="143"/>
      <c r="AS27" s="143"/>
      <c r="AT27" s="410"/>
      <c r="AU27" s="142"/>
      <c r="AV27" s="410"/>
      <c r="AW27" s="142"/>
      <c r="AX27" s="410"/>
      <c r="AY27" s="143"/>
      <c r="AZ27" s="461"/>
      <c r="BA27" s="461"/>
      <c r="BB27" s="461"/>
      <c r="BC27" s="461"/>
      <c r="BD27" s="461"/>
      <c r="BE27" s="462"/>
      <c r="BF27" s="137"/>
      <c r="BG27" s="137"/>
      <c r="BH27" s="137"/>
      <c r="BI27" s="68"/>
    </row>
    <row r="28" spans="1:61" s="56" customFormat="1" ht="15.75" customHeight="1" thickBot="1" x14ac:dyDescent="0.3">
      <c r="A28" s="438" t="s">
        <v>116</v>
      </c>
      <c r="B28" s="87" t="s">
        <v>16</v>
      </c>
      <c r="C28" s="444" t="s">
        <v>52</v>
      </c>
      <c r="D28" s="144">
        <v>2</v>
      </c>
      <c r="E28" s="73">
        <f>IF(D28*14=0,"",D28*14)</f>
        <v>28</v>
      </c>
      <c r="F28" s="145"/>
      <c r="G28" s="73" t="str">
        <f>IF(F28*14=0,"",F28*14)</f>
        <v/>
      </c>
      <c r="H28" s="146">
        <v>2</v>
      </c>
      <c r="I28" s="147" t="s">
        <v>16</v>
      </c>
      <c r="J28" s="90"/>
      <c r="K28" s="73" t="str">
        <f t="shared" ref="K28:K32" si="30">IF(J28*14=0,"",J28*14)</f>
        <v/>
      </c>
      <c r="L28" s="88"/>
      <c r="M28" s="73" t="str">
        <f t="shared" ref="M28:M32" si="31">IF(L28*14=0,"",L28*14)</f>
        <v/>
      </c>
      <c r="N28" s="88"/>
      <c r="O28" s="148"/>
      <c r="P28" s="88"/>
      <c r="Q28" s="73" t="str">
        <f>IF(P28*14=0,"",P28*14)</f>
        <v/>
      </c>
      <c r="R28" s="88"/>
      <c r="S28" s="73" t="str">
        <f>IF(R28*14=0,"",R28*14)</f>
        <v/>
      </c>
      <c r="T28" s="88"/>
      <c r="U28" s="149"/>
      <c r="V28" s="90"/>
      <c r="W28" s="73" t="str">
        <f>IF(V28*14=0,"",V28*14)</f>
        <v/>
      </c>
      <c r="X28" s="88"/>
      <c r="Y28" s="73" t="str">
        <f>IF(X28*14=0,"",X28*14)</f>
        <v/>
      </c>
      <c r="Z28" s="88"/>
      <c r="AA28" s="148"/>
      <c r="AB28" s="90"/>
      <c r="AC28" s="73" t="str">
        <f>IF(AB28*14=0,"",AB28*14)</f>
        <v/>
      </c>
      <c r="AD28" s="91"/>
      <c r="AE28" s="73" t="str">
        <f>IF(AD28*14=0,"",AD28*14)</f>
        <v/>
      </c>
      <c r="AF28" s="91"/>
      <c r="AG28" s="150"/>
      <c r="AH28" s="88"/>
      <c r="AI28" s="73" t="str">
        <f>IF(AH28*14=0,"",AH28*14)</f>
        <v/>
      </c>
      <c r="AJ28" s="88"/>
      <c r="AK28" s="73" t="str">
        <f>IF(AJ28*14=0,"",AJ28*14)</f>
        <v/>
      </c>
      <c r="AL28" s="88"/>
      <c r="AM28" s="88"/>
      <c r="AN28" s="90"/>
      <c r="AO28" s="73" t="str">
        <f>IF(AN28*14=0,"",AN28*14)</f>
        <v/>
      </c>
      <c r="AP28" s="91"/>
      <c r="AQ28" s="73" t="str">
        <f>IF(AP28*14=0,"",AP28*14)</f>
        <v/>
      </c>
      <c r="AR28" s="91"/>
      <c r="AS28" s="150"/>
      <c r="AT28" s="88"/>
      <c r="AU28" s="73" t="str">
        <f>IF(AT28*14=0,"",AT28*14)</f>
        <v/>
      </c>
      <c r="AV28" s="88"/>
      <c r="AW28" s="73" t="str">
        <f>IF(AV28*14=0,"",AV28*14)</f>
        <v/>
      </c>
      <c r="AX28" s="88"/>
      <c r="AY28" s="88"/>
      <c r="AZ28" s="83">
        <f t="shared" ref="AZ28:AZ42" si="32">IF(D28+J28+P28+V28+AB28+AH28+AN28+AT28=0,"",D28+J28+P28+V28+AB28+AH28+AN28+AT28)</f>
        <v>2</v>
      </c>
      <c r="BA28" s="73">
        <f t="shared" ref="BA28:BA42" si="33">IF((D28+J28+P28+V28+AB28+AH28+AN28+AT28)*14=0,"",(D28+J28+P28+V28+AB28+AH28+AN28+AT28)*14)</f>
        <v>28</v>
      </c>
      <c r="BB28" s="84" t="str">
        <f>IF(F28+L28+R28+X28+AD28+AJ28+AP28+AV28=0,"",F28+L28+R28+X28+AD28+AJ28+AP28+AV28)</f>
        <v/>
      </c>
      <c r="BC28" s="73" t="str">
        <f t="shared" ref="BC28:BC42" si="34">IF((F28+L28+R28+X28+AD28+AJ28+AP28+AV28)*14=0,"",(F28+L28+R28+X28+AD28+AJ28+AP28+AV28)*14)</f>
        <v/>
      </c>
      <c r="BD28" s="84">
        <f>IF(H28+N28+T28+Z28+AF28+AL28+AR28+AX28=0,"",H28+N28+T28+Z28+AF28+AL28+AR28+AX28)</f>
        <v>2</v>
      </c>
      <c r="BE28" s="85">
        <f t="shared" ref="BE28:BE42" si="35">IF(D28+F28+J28+L28+P28+R28+V28+X28+AB28+AD28+AH28+AJ28+AN28+AP28+AT28+AV28=0,"",D28+F28+J28+L28+P28+R28+V28+X28+AB28+AD28+AH28+AJ28+AN28+AP28+AT28+AV28)</f>
        <v>2</v>
      </c>
      <c r="BF28" s="422" t="s">
        <v>259</v>
      </c>
      <c r="BG28" s="443" t="s">
        <v>274</v>
      </c>
      <c r="BH28" s="423" t="s">
        <v>274</v>
      </c>
      <c r="BI28" s="151"/>
    </row>
    <row r="29" spans="1:61" s="56" customFormat="1" ht="15.75" customHeight="1" x14ac:dyDescent="0.25">
      <c r="A29" s="70" t="s">
        <v>196</v>
      </c>
      <c r="B29" s="87" t="s">
        <v>16</v>
      </c>
      <c r="C29" s="424" t="s">
        <v>117</v>
      </c>
      <c r="D29" s="152">
        <v>2</v>
      </c>
      <c r="E29" s="73">
        <f t="shared" ref="E29:E42" si="36">IF(D29*14=0,"",D29*14)</f>
        <v>28</v>
      </c>
      <c r="F29" s="145"/>
      <c r="G29" s="73" t="str">
        <f t="shared" ref="G29:G42" si="37">IF(F29*14=0,"",F29*14)</f>
        <v/>
      </c>
      <c r="H29" s="146">
        <v>2</v>
      </c>
      <c r="I29" s="147" t="s">
        <v>16</v>
      </c>
      <c r="J29" s="90"/>
      <c r="K29" s="73" t="str">
        <f t="shared" si="30"/>
        <v/>
      </c>
      <c r="L29" s="88"/>
      <c r="M29" s="73" t="str">
        <f t="shared" si="31"/>
        <v/>
      </c>
      <c r="N29" s="88"/>
      <c r="O29" s="148"/>
      <c r="P29" s="88"/>
      <c r="Q29" s="73" t="str">
        <f t="shared" ref="Q29:Q42" si="38">IF(P29*14=0,"",P29*14)</f>
        <v/>
      </c>
      <c r="R29" s="88"/>
      <c r="S29" s="73" t="str">
        <f t="shared" ref="S29:S42" si="39">IF(R29*14=0,"",R29*14)</f>
        <v/>
      </c>
      <c r="T29" s="88"/>
      <c r="U29" s="149"/>
      <c r="V29" s="90"/>
      <c r="W29" s="73" t="str">
        <f t="shared" ref="W29:W42" si="40">IF(V29*14=0,"",V29*14)</f>
        <v/>
      </c>
      <c r="X29" s="88"/>
      <c r="Y29" s="73" t="str">
        <f t="shared" ref="Y29:Y42" si="41">IF(X29*14=0,"",X29*14)</f>
        <v/>
      </c>
      <c r="Z29" s="88"/>
      <c r="AA29" s="148"/>
      <c r="AB29" s="90"/>
      <c r="AC29" s="73" t="str">
        <f t="shared" ref="AC29:AC42" si="42">IF(AB29*14=0,"",AB29*14)</f>
        <v/>
      </c>
      <c r="AD29" s="91"/>
      <c r="AE29" s="73" t="str">
        <f t="shared" ref="AE29:AE42" si="43">IF(AD29*14=0,"",AD29*14)</f>
        <v/>
      </c>
      <c r="AF29" s="91"/>
      <c r="AG29" s="150"/>
      <c r="AH29" s="88"/>
      <c r="AI29" s="73" t="str">
        <f t="shared" ref="AI29:AI42" si="44">IF(AH29*14=0,"",AH29*14)</f>
        <v/>
      </c>
      <c r="AJ29" s="88"/>
      <c r="AK29" s="73" t="str">
        <f t="shared" ref="AK29:AK42" si="45">IF(AJ29*14=0,"",AJ29*14)</f>
        <v/>
      </c>
      <c r="AL29" s="88"/>
      <c r="AM29" s="88"/>
      <c r="AN29" s="90"/>
      <c r="AO29" s="73" t="str">
        <f t="shared" ref="AO29:AO42" si="46">IF(AN29*14=0,"",AN29*14)</f>
        <v/>
      </c>
      <c r="AP29" s="91"/>
      <c r="AQ29" s="73" t="str">
        <f t="shared" ref="AQ29:AQ42" si="47">IF(AP29*14=0,"",AP29*14)</f>
        <v/>
      </c>
      <c r="AR29" s="91"/>
      <c r="AS29" s="150"/>
      <c r="AT29" s="88"/>
      <c r="AU29" s="73" t="str">
        <f t="shared" ref="AU29:AU42" si="48">IF(AT29*14=0,"",AT29*14)</f>
        <v/>
      </c>
      <c r="AV29" s="88"/>
      <c r="AW29" s="73" t="str">
        <f t="shared" ref="AW29:AW42" si="49">IF(AV29*14=0,"",AV29*14)</f>
        <v/>
      </c>
      <c r="AX29" s="88"/>
      <c r="AY29" s="88"/>
      <c r="AZ29" s="83">
        <f t="shared" si="32"/>
        <v>2</v>
      </c>
      <c r="BA29" s="73">
        <f t="shared" si="33"/>
        <v>28</v>
      </c>
      <c r="BB29" s="84" t="str">
        <f t="shared" ref="BB29:BB42" si="50">IF(F29+L29+R29+X29+AD29+AJ29+AP29+AV29=0,"",F29+L29+R29+X29+AD29+AJ29+AP29+AV29)</f>
        <v/>
      </c>
      <c r="BC29" s="73" t="str">
        <f t="shared" si="34"/>
        <v/>
      </c>
      <c r="BD29" s="84">
        <f t="shared" ref="BD29:BD31" si="51">IF(H29+N29+T29+Z29+AF29+AL29+AR29+AX29=0,"",H29+N29+T29+Z29+AF29+AL29+AR29+AX29)</f>
        <v>2</v>
      </c>
      <c r="BE29" s="85">
        <f t="shared" si="35"/>
        <v>2</v>
      </c>
      <c r="BF29" s="425" t="s">
        <v>259</v>
      </c>
      <c r="BG29" s="202" t="s">
        <v>265</v>
      </c>
      <c r="BH29" s="423"/>
      <c r="BI29" s="55"/>
    </row>
    <row r="30" spans="1:61" s="56" customFormat="1" ht="15.75" customHeight="1" x14ac:dyDescent="0.25">
      <c r="A30" s="70" t="s">
        <v>312</v>
      </c>
      <c r="B30" s="87" t="s">
        <v>16</v>
      </c>
      <c r="C30" s="282" t="s">
        <v>56</v>
      </c>
      <c r="D30" s="153">
        <v>2</v>
      </c>
      <c r="E30" s="73">
        <f t="shared" si="36"/>
        <v>28</v>
      </c>
      <c r="F30" s="146"/>
      <c r="G30" s="73" t="str">
        <f t="shared" si="37"/>
        <v/>
      </c>
      <c r="H30" s="146">
        <v>2</v>
      </c>
      <c r="I30" s="147" t="s">
        <v>16</v>
      </c>
      <c r="J30" s="90"/>
      <c r="K30" s="73" t="str">
        <f t="shared" si="30"/>
        <v/>
      </c>
      <c r="L30" s="88"/>
      <c r="M30" s="73" t="str">
        <f t="shared" si="31"/>
        <v/>
      </c>
      <c r="N30" s="88"/>
      <c r="O30" s="148"/>
      <c r="P30" s="88"/>
      <c r="Q30" s="73" t="str">
        <f t="shared" si="38"/>
        <v/>
      </c>
      <c r="R30" s="88"/>
      <c r="S30" s="73" t="str">
        <f t="shared" si="39"/>
        <v/>
      </c>
      <c r="T30" s="88"/>
      <c r="U30" s="149"/>
      <c r="V30" s="90"/>
      <c r="W30" s="73" t="str">
        <f t="shared" si="40"/>
        <v/>
      </c>
      <c r="X30" s="88"/>
      <c r="Y30" s="73" t="str">
        <f t="shared" si="41"/>
        <v/>
      </c>
      <c r="Z30" s="88"/>
      <c r="AA30" s="148"/>
      <c r="AB30" s="90"/>
      <c r="AC30" s="73" t="str">
        <f t="shared" si="42"/>
        <v/>
      </c>
      <c r="AD30" s="91"/>
      <c r="AE30" s="73" t="str">
        <f t="shared" si="43"/>
        <v/>
      </c>
      <c r="AF30" s="91"/>
      <c r="AG30" s="150"/>
      <c r="AH30" s="88"/>
      <c r="AI30" s="73" t="str">
        <f t="shared" si="44"/>
        <v/>
      </c>
      <c r="AJ30" s="88"/>
      <c r="AK30" s="73" t="str">
        <f t="shared" si="45"/>
        <v/>
      </c>
      <c r="AL30" s="88"/>
      <c r="AM30" s="88"/>
      <c r="AN30" s="90"/>
      <c r="AO30" s="73" t="str">
        <f t="shared" si="46"/>
        <v/>
      </c>
      <c r="AP30" s="91"/>
      <c r="AQ30" s="73" t="str">
        <f t="shared" si="47"/>
        <v/>
      </c>
      <c r="AR30" s="91"/>
      <c r="AS30" s="150"/>
      <c r="AT30" s="88"/>
      <c r="AU30" s="73" t="str">
        <f t="shared" si="48"/>
        <v/>
      </c>
      <c r="AV30" s="88"/>
      <c r="AW30" s="73" t="str">
        <f t="shared" si="49"/>
        <v/>
      </c>
      <c r="AX30" s="88"/>
      <c r="AY30" s="88"/>
      <c r="AZ30" s="83">
        <f t="shared" si="32"/>
        <v>2</v>
      </c>
      <c r="BA30" s="73">
        <f t="shared" si="33"/>
        <v>28</v>
      </c>
      <c r="BB30" s="84" t="str">
        <f t="shared" si="50"/>
        <v/>
      </c>
      <c r="BC30" s="73" t="str">
        <f t="shared" si="34"/>
        <v/>
      </c>
      <c r="BD30" s="84">
        <f t="shared" si="51"/>
        <v>2</v>
      </c>
      <c r="BE30" s="85">
        <f t="shared" si="35"/>
        <v>2</v>
      </c>
      <c r="BF30" s="426" t="s">
        <v>260</v>
      </c>
      <c r="BG30" s="255" t="s">
        <v>266</v>
      </c>
      <c r="BH30" s="412" t="s">
        <v>275</v>
      </c>
      <c r="BI30" s="151"/>
    </row>
    <row r="31" spans="1:61" s="56" customFormat="1" ht="15.75" customHeight="1" x14ac:dyDescent="0.25">
      <c r="A31" s="93" t="s">
        <v>103</v>
      </c>
      <c r="B31" s="87" t="s">
        <v>16</v>
      </c>
      <c r="C31" s="282" t="s">
        <v>53</v>
      </c>
      <c r="D31" s="154">
        <v>1</v>
      </c>
      <c r="E31" s="73">
        <f t="shared" si="36"/>
        <v>14</v>
      </c>
      <c r="F31" s="146">
        <v>1</v>
      </c>
      <c r="G31" s="73">
        <f t="shared" si="37"/>
        <v>14</v>
      </c>
      <c r="H31" s="146">
        <v>2</v>
      </c>
      <c r="I31" s="147" t="s">
        <v>16</v>
      </c>
      <c r="J31" s="90"/>
      <c r="K31" s="73" t="str">
        <f t="shared" si="30"/>
        <v/>
      </c>
      <c r="L31" s="88"/>
      <c r="M31" s="73" t="str">
        <f t="shared" si="31"/>
        <v/>
      </c>
      <c r="N31" s="88"/>
      <c r="O31" s="148"/>
      <c r="P31" s="88"/>
      <c r="Q31" s="73" t="str">
        <f t="shared" si="38"/>
        <v/>
      </c>
      <c r="R31" s="88"/>
      <c r="S31" s="73" t="str">
        <f t="shared" si="39"/>
        <v/>
      </c>
      <c r="T31" s="88"/>
      <c r="U31" s="149"/>
      <c r="V31" s="90"/>
      <c r="W31" s="73" t="str">
        <f t="shared" si="40"/>
        <v/>
      </c>
      <c r="X31" s="88"/>
      <c r="Y31" s="73" t="str">
        <f t="shared" si="41"/>
        <v/>
      </c>
      <c r="Z31" s="88"/>
      <c r="AA31" s="148"/>
      <c r="AB31" s="90"/>
      <c r="AC31" s="73" t="str">
        <f t="shared" si="42"/>
        <v/>
      </c>
      <c r="AD31" s="91"/>
      <c r="AE31" s="73" t="str">
        <f t="shared" si="43"/>
        <v/>
      </c>
      <c r="AF31" s="91"/>
      <c r="AG31" s="150"/>
      <c r="AH31" s="88"/>
      <c r="AI31" s="73" t="str">
        <f t="shared" si="44"/>
        <v/>
      </c>
      <c r="AJ31" s="88"/>
      <c r="AK31" s="73" t="str">
        <f t="shared" si="45"/>
        <v/>
      </c>
      <c r="AL31" s="88"/>
      <c r="AM31" s="88"/>
      <c r="AN31" s="90"/>
      <c r="AO31" s="73" t="str">
        <f t="shared" si="46"/>
        <v/>
      </c>
      <c r="AP31" s="91"/>
      <c r="AQ31" s="73" t="str">
        <f t="shared" si="47"/>
        <v/>
      </c>
      <c r="AR31" s="91"/>
      <c r="AS31" s="150"/>
      <c r="AT31" s="88"/>
      <c r="AU31" s="73" t="str">
        <f t="shared" si="48"/>
        <v/>
      </c>
      <c r="AV31" s="88"/>
      <c r="AW31" s="73" t="str">
        <f t="shared" si="49"/>
        <v/>
      </c>
      <c r="AX31" s="88"/>
      <c r="AY31" s="88"/>
      <c r="AZ31" s="83">
        <f t="shared" si="32"/>
        <v>1</v>
      </c>
      <c r="BA31" s="73">
        <f t="shared" si="33"/>
        <v>14</v>
      </c>
      <c r="BB31" s="84">
        <f t="shared" si="50"/>
        <v>1</v>
      </c>
      <c r="BC31" s="73">
        <f t="shared" si="34"/>
        <v>14</v>
      </c>
      <c r="BD31" s="84">
        <f t="shared" si="51"/>
        <v>2</v>
      </c>
      <c r="BE31" s="85">
        <f t="shared" si="35"/>
        <v>2</v>
      </c>
      <c r="BF31" s="425" t="s">
        <v>259</v>
      </c>
      <c r="BG31" s="255" t="s">
        <v>267</v>
      </c>
      <c r="BH31" s="412"/>
      <c r="BI31" s="155"/>
    </row>
    <row r="32" spans="1:61" s="56" customFormat="1" ht="15.75" customHeight="1" x14ac:dyDescent="0.25">
      <c r="A32" s="438" t="s">
        <v>197</v>
      </c>
      <c r="B32" s="87" t="s">
        <v>16</v>
      </c>
      <c r="C32" s="445" t="s">
        <v>147</v>
      </c>
      <c r="D32" s="154">
        <v>1</v>
      </c>
      <c r="E32" s="73">
        <f t="shared" si="36"/>
        <v>14</v>
      </c>
      <c r="F32" s="145">
        <v>1</v>
      </c>
      <c r="G32" s="73">
        <f t="shared" si="37"/>
        <v>14</v>
      </c>
      <c r="H32" s="146">
        <v>2</v>
      </c>
      <c r="I32" s="147" t="s">
        <v>16</v>
      </c>
      <c r="J32" s="90"/>
      <c r="K32" s="73" t="str">
        <f t="shared" si="30"/>
        <v/>
      </c>
      <c r="L32" s="88"/>
      <c r="M32" s="73" t="str">
        <f t="shared" si="31"/>
        <v/>
      </c>
      <c r="N32" s="88"/>
      <c r="O32" s="148"/>
      <c r="P32" s="88"/>
      <c r="Q32" s="73" t="str">
        <f t="shared" si="38"/>
        <v/>
      </c>
      <c r="R32" s="88"/>
      <c r="S32" s="73" t="str">
        <f t="shared" si="39"/>
        <v/>
      </c>
      <c r="T32" s="88"/>
      <c r="U32" s="149"/>
      <c r="V32" s="90"/>
      <c r="W32" s="73" t="str">
        <f t="shared" si="40"/>
        <v/>
      </c>
      <c r="X32" s="88"/>
      <c r="Y32" s="73" t="str">
        <f t="shared" si="41"/>
        <v/>
      </c>
      <c r="Z32" s="88"/>
      <c r="AA32" s="148"/>
      <c r="AB32" s="90"/>
      <c r="AC32" s="73" t="str">
        <f t="shared" si="42"/>
        <v/>
      </c>
      <c r="AD32" s="91"/>
      <c r="AE32" s="73" t="str">
        <f t="shared" si="43"/>
        <v/>
      </c>
      <c r="AF32" s="91"/>
      <c r="AG32" s="150"/>
      <c r="AH32" s="88"/>
      <c r="AI32" s="73" t="str">
        <f t="shared" si="44"/>
        <v/>
      </c>
      <c r="AJ32" s="88"/>
      <c r="AK32" s="73" t="str">
        <f t="shared" si="45"/>
        <v/>
      </c>
      <c r="AL32" s="88"/>
      <c r="AM32" s="88"/>
      <c r="AN32" s="90"/>
      <c r="AO32" s="73" t="str">
        <f t="shared" si="46"/>
        <v/>
      </c>
      <c r="AP32" s="91"/>
      <c r="AQ32" s="73" t="str">
        <f t="shared" si="47"/>
        <v/>
      </c>
      <c r="AR32" s="91"/>
      <c r="AS32" s="150"/>
      <c r="AT32" s="88"/>
      <c r="AU32" s="73" t="str">
        <f t="shared" si="48"/>
        <v/>
      </c>
      <c r="AV32" s="88"/>
      <c r="AW32" s="73" t="str">
        <f t="shared" si="49"/>
        <v/>
      </c>
      <c r="AX32" s="88"/>
      <c r="AY32" s="88"/>
      <c r="AZ32" s="83">
        <f t="shared" si="32"/>
        <v>1</v>
      </c>
      <c r="BA32" s="73">
        <f t="shared" si="33"/>
        <v>14</v>
      </c>
      <c r="BB32" s="84">
        <f t="shared" si="50"/>
        <v>1</v>
      </c>
      <c r="BC32" s="73">
        <f t="shared" si="34"/>
        <v>14</v>
      </c>
      <c r="BD32" s="84">
        <f>IF(H32+N32+T32+Z32+AF32+AL32+AR32+AX32=0,"",H32+N32+T32+Z32+AF32+AL32+AR32+AX32)</f>
        <v>2</v>
      </c>
      <c r="BE32" s="85">
        <f t="shared" si="35"/>
        <v>2</v>
      </c>
      <c r="BF32" s="255" t="s">
        <v>260</v>
      </c>
      <c r="BG32" s="255" t="s">
        <v>268</v>
      </c>
      <c r="BH32" s="412" t="s">
        <v>276</v>
      </c>
      <c r="BI32" s="151"/>
    </row>
    <row r="33" spans="1:61" s="56" customFormat="1" ht="15.75" customHeight="1" x14ac:dyDescent="0.25">
      <c r="A33" s="438" t="s">
        <v>188</v>
      </c>
      <c r="B33" s="87" t="s">
        <v>16</v>
      </c>
      <c r="C33" s="434" t="s">
        <v>113</v>
      </c>
      <c r="D33" s="156"/>
      <c r="E33" s="73" t="str">
        <f t="shared" si="36"/>
        <v/>
      </c>
      <c r="F33" s="88"/>
      <c r="G33" s="73" t="str">
        <f t="shared" si="37"/>
        <v/>
      </c>
      <c r="H33" s="88"/>
      <c r="I33" s="149"/>
      <c r="J33" s="157">
        <v>1</v>
      </c>
      <c r="K33" s="73">
        <f>IF(J33*14=0,"",J33*14)</f>
        <v>14</v>
      </c>
      <c r="L33" s="145">
        <v>1</v>
      </c>
      <c r="M33" s="73">
        <f>IF(L33*14=0,"",L33*14)</f>
        <v>14</v>
      </c>
      <c r="N33" s="146">
        <v>2</v>
      </c>
      <c r="O33" s="158" t="s">
        <v>16</v>
      </c>
      <c r="P33" s="88"/>
      <c r="Q33" s="73" t="str">
        <f t="shared" si="38"/>
        <v/>
      </c>
      <c r="R33" s="88"/>
      <c r="S33" s="73" t="str">
        <f t="shared" si="39"/>
        <v/>
      </c>
      <c r="T33" s="88"/>
      <c r="U33" s="149"/>
      <c r="V33" s="90"/>
      <c r="W33" s="73" t="str">
        <f t="shared" si="40"/>
        <v/>
      </c>
      <c r="X33" s="88"/>
      <c r="Y33" s="73" t="str">
        <f t="shared" si="41"/>
        <v/>
      </c>
      <c r="Z33" s="88"/>
      <c r="AA33" s="148"/>
      <c r="AB33" s="90"/>
      <c r="AC33" s="73" t="str">
        <f t="shared" si="42"/>
        <v/>
      </c>
      <c r="AD33" s="91"/>
      <c r="AE33" s="73" t="str">
        <f t="shared" si="43"/>
        <v/>
      </c>
      <c r="AF33" s="91"/>
      <c r="AG33" s="150"/>
      <c r="AH33" s="88"/>
      <c r="AI33" s="73" t="str">
        <f t="shared" si="44"/>
        <v/>
      </c>
      <c r="AJ33" s="88"/>
      <c r="AK33" s="73" t="str">
        <f t="shared" si="45"/>
        <v/>
      </c>
      <c r="AL33" s="88"/>
      <c r="AM33" s="88"/>
      <c r="AN33" s="90"/>
      <c r="AO33" s="73" t="str">
        <f t="shared" si="46"/>
        <v/>
      </c>
      <c r="AP33" s="91"/>
      <c r="AQ33" s="73" t="str">
        <f t="shared" si="47"/>
        <v/>
      </c>
      <c r="AR33" s="91"/>
      <c r="AS33" s="150"/>
      <c r="AT33" s="88"/>
      <c r="AU33" s="73" t="str">
        <f t="shared" si="48"/>
        <v/>
      </c>
      <c r="AV33" s="88"/>
      <c r="AW33" s="73" t="str">
        <f t="shared" si="49"/>
        <v/>
      </c>
      <c r="AX33" s="88"/>
      <c r="AY33" s="88"/>
      <c r="AZ33" s="83">
        <f t="shared" si="32"/>
        <v>1</v>
      </c>
      <c r="BA33" s="73">
        <f t="shared" si="33"/>
        <v>14</v>
      </c>
      <c r="BB33" s="84">
        <f t="shared" si="50"/>
        <v>1</v>
      </c>
      <c r="BC33" s="73">
        <f t="shared" si="34"/>
        <v>14</v>
      </c>
      <c r="BD33" s="84">
        <f>IF(H33+N33+T33+Z33+AF33+AL33+AR33+AX33=0,"",H33+N33+T33+Z33+AF33+AL33+AR33+AX33)</f>
        <v>2</v>
      </c>
      <c r="BE33" s="85">
        <f t="shared" si="35"/>
        <v>2</v>
      </c>
      <c r="BF33" s="255" t="s">
        <v>260</v>
      </c>
      <c r="BG33" s="255" t="s">
        <v>268</v>
      </c>
      <c r="BH33" s="412" t="s">
        <v>276</v>
      </c>
      <c r="BI33" s="151"/>
    </row>
    <row r="34" spans="1:61" s="56" customFormat="1" ht="15.75" customHeight="1" x14ac:dyDescent="0.25">
      <c r="A34" s="93" t="s">
        <v>198</v>
      </c>
      <c r="B34" s="87" t="s">
        <v>16</v>
      </c>
      <c r="C34" s="427" t="s">
        <v>86</v>
      </c>
      <c r="D34" s="159"/>
      <c r="E34" s="73" t="str">
        <f t="shared" si="36"/>
        <v/>
      </c>
      <c r="F34" s="88"/>
      <c r="G34" s="73" t="str">
        <f t="shared" si="37"/>
        <v/>
      </c>
      <c r="H34" s="88"/>
      <c r="I34" s="149"/>
      <c r="J34" s="160">
        <v>3</v>
      </c>
      <c r="K34" s="73">
        <f t="shared" ref="K34:K42" si="52">IF(J34*14=0,"",J34*14)</f>
        <v>42</v>
      </c>
      <c r="L34" s="145"/>
      <c r="M34" s="73" t="str">
        <f t="shared" ref="M34:M42" si="53">IF(L34*14=0,"",L34*14)</f>
        <v/>
      </c>
      <c r="N34" s="146">
        <v>4</v>
      </c>
      <c r="O34" s="158" t="s">
        <v>16</v>
      </c>
      <c r="P34" s="88"/>
      <c r="Q34" s="73" t="str">
        <f t="shared" si="38"/>
        <v/>
      </c>
      <c r="R34" s="88"/>
      <c r="S34" s="73" t="str">
        <f t="shared" si="39"/>
        <v/>
      </c>
      <c r="T34" s="88"/>
      <c r="U34" s="149"/>
      <c r="V34" s="90"/>
      <c r="W34" s="73" t="str">
        <f t="shared" si="40"/>
        <v/>
      </c>
      <c r="X34" s="88"/>
      <c r="Y34" s="73" t="str">
        <f t="shared" si="41"/>
        <v/>
      </c>
      <c r="Z34" s="88"/>
      <c r="AA34" s="148"/>
      <c r="AB34" s="90"/>
      <c r="AC34" s="73" t="str">
        <f t="shared" si="42"/>
        <v/>
      </c>
      <c r="AD34" s="91"/>
      <c r="AE34" s="73" t="str">
        <f t="shared" si="43"/>
        <v/>
      </c>
      <c r="AF34" s="91"/>
      <c r="AG34" s="150"/>
      <c r="AH34" s="88"/>
      <c r="AI34" s="73" t="str">
        <f t="shared" si="44"/>
        <v/>
      </c>
      <c r="AJ34" s="88"/>
      <c r="AK34" s="73" t="str">
        <f t="shared" si="45"/>
        <v/>
      </c>
      <c r="AL34" s="88"/>
      <c r="AM34" s="88"/>
      <c r="AN34" s="90"/>
      <c r="AO34" s="73" t="str">
        <f t="shared" si="46"/>
        <v/>
      </c>
      <c r="AP34" s="91"/>
      <c r="AQ34" s="73" t="str">
        <f t="shared" si="47"/>
        <v/>
      </c>
      <c r="AR34" s="91"/>
      <c r="AS34" s="150"/>
      <c r="AT34" s="88"/>
      <c r="AU34" s="73" t="str">
        <f t="shared" si="48"/>
        <v/>
      </c>
      <c r="AV34" s="88"/>
      <c r="AW34" s="73" t="str">
        <f t="shared" si="49"/>
        <v/>
      </c>
      <c r="AX34" s="88"/>
      <c r="AY34" s="88"/>
      <c r="AZ34" s="83">
        <f t="shared" si="32"/>
        <v>3</v>
      </c>
      <c r="BA34" s="73">
        <f t="shared" si="33"/>
        <v>42</v>
      </c>
      <c r="BB34" s="84" t="str">
        <f t="shared" si="50"/>
        <v/>
      </c>
      <c r="BC34" s="73" t="str">
        <f t="shared" si="34"/>
        <v/>
      </c>
      <c r="BD34" s="84">
        <f>IF(H34+N34+T34+Z34+AF34+AL34+AR34+AX34=0,"",H34+N34+T34+Z34+AF34+AL34+AR34+AX34)</f>
        <v>4</v>
      </c>
      <c r="BE34" s="85">
        <f t="shared" si="35"/>
        <v>3</v>
      </c>
      <c r="BF34" s="202" t="s">
        <v>253</v>
      </c>
      <c r="BG34" s="255" t="s">
        <v>269</v>
      </c>
      <c r="BH34" s="204" t="s">
        <v>277</v>
      </c>
      <c r="BI34" s="151"/>
    </row>
    <row r="35" spans="1:61" s="56" customFormat="1" ht="15.75" customHeight="1" x14ac:dyDescent="0.25">
      <c r="A35" s="93" t="s">
        <v>199</v>
      </c>
      <c r="B35" s="87" t="s">
        <v>16</v>
      </c>
      <c r="C35" s="417" t="s">
        <v>79</v>
      </c>
      <c r="D35" s="106"/>
      <c r="E35" s="73" t="str">
        <f t="shared" si="36"/>
        <v/>
      </c>
      <c r="F35" s="88"/>
      <c r="G35" s="73" t="str">
        <f t="shared" si="37"/>
        <v/>
      </c>
      <c r="H35" s="88"/>
      <c r="I35" s="150"/>
      <c r="J35" s="161"/>
      <c r="K35" s="73" t="str">
        <f t="shared" si="52"/>
        <v/>
      </c>
      <c r="L35" s="145"/>
      <c r="M35" s="73" t="str">
        <f t="shared" si="53"/>
        <v/>
      </c>
      <c r="N35" s="146"/>
      <c r="O35" s="158"/>
      <c r="P35" s="114">
        <v>3</v>
      </c>
      <c r="Q35" s="113">
        <f t="shared" si="38"/>
        <v>42</v>
      </c>
      <c r="R35" s="114"/>
      <c r="S35" s="113" t="str">
        <f t="shared" si="39"/>
        <v/>
      </c>
      <c r="T35" s="114">
        <v>3</v>
      </c>
      <c r="U35" s="162" t="s">
        <v>16</v>
      </c>
      <c r="V35" s="90"/>
      <c r="W35" s="73" t="str">
        <f t="shared" si="40"/>
        <v/>
      </c>
      <c r="X35" s="88"/>
      <c r="Y35" s="73" t="str">
        <f t="shared" si="41"/>
        <v/>
      </c>
      <c r="Z35" s="88"/>
      <c r="AA35" s="148"/>
      <c r="AB35" s="90"/>
      <c r="AC35" s="73" t="str">
        <f t="shared" si="42"/>
        <v/>
      </c>
      <c r="AD35" s="91"/>
      <c r="AE35" s="73" t="str">
        <f t="shared" si="43"/>
        <v/>
      </c>
      <c r="AF35" s="91"/>
      <c r="AG35" s="150"/>
      <c r="AH35" s="88"/>
      <c r="AI35" s="73" t="str">
        <f t="shared" si="44"/>
        <v/>
      </c>
      <c r="AJ35" s="88"/>
      <c r="AK35" s="73" t="str">
        <f t="shared" si="45"/>
        <v/>
      </c>
      <c r="AL35" s="88"/>
      <c r="AM35" s="88"/>
      <c r="AN35" s="90"/>
      <c r="AO35" s="73" t="str">
        <f t="shared" si="46"/>
        <v/>
      </c>
      <c r="AP35" s="91"/>
      <c r="AQ35" s="73" t="str">
        <f t="shared" si="47"/>
        <v/>
      </c>
      <c r="AR35" s="91"/>
      <c r="AS35" s="150"/>
      <c r="AT35" s="88"/>
      <c r="AU35" s="73" t="str">
        <f t="shared" si="48"/>
        <v/>
      </c>
      <c r="AV35" s="88"/>
      <c r="AW35" s="73" t="str">
        <f t="shared" si="49"/>
        <v/>
      </c>
      <c r="AX35" s="88"/>
      <c r="AY35" s="88"/>
      <c r="AZ35" s="83">
        <f t="shared" si="32"/>
        <v>3</v>
      </c>
      <c r="BA35" s="73">
        <f t="shared" si="33"/>
        <v>42</v>
      </c>
      <c r="BB35" s="84" t="str">
        <f t="shared" si="50"/>
        <v/>
      </c>
      <c r="BC35" s="73" t="str">
        <f t="shared" si="34"/>
        <v/>
      </c>
      <c r="BD35" s="84">
        <f t="shared" ref="BD35:BD37" si="54">IF(H35+N35+T35+Z35+AF35+AL35+AR35+AX35=0,"",H35+N35+T35+Z35+AF35+AL35+AR35+AX35)</f>
        <v>3</v>
      </c>
      <c r="BE35" s="85">
        <f t="shared" si="35"/>
        <v>3</v>
      </c>
      <c r="BF35" s="202" t="s">
        <v>253</v>
      </c>
      <c r="BG35" s="202" t="s">
        <v>270</v>
      </c>
      <c r="BH35" s="414" t="s">
        <v>278</v>
      </c>
      <c r="BI35" s="151"/>
    </row>
    <row r="36" spans="1:61" s="56" customFormat="1" ht="15.75" customHeight="1" x14ac:dyDescent="0.25">
      <c r="A36" s="93" t="s">
        <v>200</v>
      </c>
      <c r="B36" s="87" t="s">
        <v>16</v>
      </c>
      <c r="C36" s="234" t="s">
        <v>87</v>
      </c>
      <c r="D36" s="106"/>
      <c r="E36" s="73" t="str">
        <f t="shared" si="36"/>
        <v/>
      </c>
      <c r="F36" s="146"/>
      <c r="G36" s="73" t="str">
        <f t="shared" si="37"/>
        <v/>
      </c>
      <c r="H36" s="146"/>
      <c r="I36" s="147"/>
      <c r="J36" s="163"/>
      <c r="K36" s="73" t="str">
        <f t="shared" si="52"/>
        <v/>
      </c>
      <c r="L36" s="146"/>
      <c r="M36" s="73" t="str">
        <f t="shared" si="53"/>
        <v/>
      </c>
      <c r="N36" s="146"/>
      <c r="O36" s="158"/>
      <c r="P36" s="146">
        <v>3</v>
      </c>
      <c r="Q36" s="73">
        <f t="shared" si="38"/>
        <v>42</v>
      </c>
      <c r="R36" s="145"/>
      <c r="S36" s="73" t="str">
        <f t="shared" si="39"/>
        <v/>
      </c>
      <c r="T36" s="146">
        <v>4</v>
      </c>
      <c r="U36" s="147" t="s">
        <v>16</v>
      </c>
      <c r="V36" s="163"/>
      <c r="W36" s="73" t="str">
        <f t="shared" si="40"/>
        <v/>
      </c>
      <c r="X36" s="146"/>
      <c r="Y36" s="73" t="str">
        <f t="shared" si="41"/>
        <v/>
      </c>
      <c r="Z36" s="146"/>
      <c r="AA36" s="158"/>
      <c r="AB36" s="163"/>
      <c r="AC36" s="73" t="str">
        <f t="shared" si="42"/>
        <v/>
      </c>
      <c r="AD36" s="92"/>
      <c r="AE36" s="73" t="str">
        <f t="shared" si="43"/>
        <v/>
      </c>
      <c r="AF36" s="92"/>
      <c r="AG36" s="164"/>
      <c r="AH36" s="146"/>
      <c r="AI36" s="73" t="str">
        <f t="shared" si="44"/>
        <v/>
      </c>
      <c r="AJ36" s="146"/>
      <c r="AK36" s="73" t="str">
        <f t="shared" si="45"/>
        <v/>
      </c>
      <c r="AL36" s="146"/>
      <c r="AM36" s="146"/>
      <c r="AN36" s="163"/>
      <c r="AO36" s="73" t="str">
        <f t="shared" si="46"/>
        <v/>
      </c>
      <c r="AP36" s="92"/>
      <c r="AQ36" s="73" t="str">
        <f t="shared" si="47"/>
        <v/>
      </c>
      <c r="AR36" s="92"/>
      <c r="AS36" s="164"/>
      <c r="AT36" s="146"/>
      <c r="AU36" s="73" t="str">
        <f t="shared" si="48"/>
        <v/>
      </c>
      <c r="AV36" s="146"/>
      <c r="AW36" s="73" t="str">
        <f t="shared" si="49"/>
        <v/>
      </c>
      <c r="AX36" s="146"/>
      <c r="AY36" s="146"/>
      <c r="AZ36" s="83">
        <f t="shared" si="32"/>
        <v>3</v>
      </c>
      <c r="BA36" s="73">
        <f t="shared" si="33"/>
        <v>42</v>
      </c>
      <c r="BB36" s="84" t="str">
        <f t="shared" si="50"/>
        <v/>
      </c>
      <c r="BC36" s="73" t="str">
        <f t="shared" si="34"/>
        <v/>
      </c>
      <c r="BD36" s="84">
        <f t="shared" si="54"/>
        <v>4</v>
      </c>
      <c r="BE36" s="85">
        <f t="shared" si="35"/>
        <v>3</v>
      </c>
      <c r="BF36" s="202" t="s">
        <v>253</v>
      </c>
      <c r="BG36" s="255" t="s">
        <v>269</v>
      </c>
      <c r="BH36" s="204" t="s">
        <v>277</v>
      </c>
      <c r="BI36" s="151"/>
    </row>
    <row r="37" spans="1:61" s="56" customFormat="1" ht="15.75" customHeight="1" x14ac:dyDescent="0.25">
      <c r="A37" s="93" t="s">
        <v>201</v>
      </c>
      <c r="B37" s="87" t="s">
        <v>16</v>
      </c>
      <c r="C37" s="234" t="s">
        <v>104</v>
      </c>
      <c r="D37" s="94"/>
      <c r="E37" s="73" t="str">
        <f t="shared" si="36"/>
        <v/>
      </c>
      <c r="F37" s="88"/>
      <c r="G37" s="73" t="str">
        <f t="shared" si="37"/>
        <v/>
      </c>
      <c r="H37" s="88"/>
      <c r="I37" s="149"/>
      <c r="J37" s="90"/>
      <c r="K37" s="73" t="str">
        <f t="shared" si="52"/>
        <v/>
      </c>
      <c r="L37" s="88"/>
      <c r="M37" s="73" t="str">
        <f t="shared" si="53"/>
        <v/>
      </c>
      <c r="N37" s="88"/>
      <c r="O37" s="148"/>
      <c r="P37" s="145"/>
      <c r="Q37" s="73" t="str">
        <f t="shared" si="38"/>
        <v/>
      </c>
      <c r="R37" s="145"/>
      <c r="S37" s="73" t="str">
        <f t="shared" si="39"/>
        <v/>
      </c>
      <c r="T37" s="145"/>
      <c r="U37" s="147"/>
      <c r="V37" s="90">
        <v>3</v>
      </c>
      <c r="W37" s="73">
        <f t="shared" si="40"/>
        <v>42</v>
      </c>
      <c r="X37" s="88"/>
      <c r="Y37" s="73" t="str">
        <f t="shared" si="41"/>
        <v/>
      </c>
      <c r="Z37" s="88">
        <v>4</v>
      </c>
      <c r="AA37" s="148" t="s">
        <v>76</v>
      </c>
      <c r="AB37" s="90"/>
      <c r="AC37" s="73" t="str">
        <f t="shared" si="42"/>
        <v/>
      </c>
      <c r="AD37" s="91"/>
      <c r="AE37" s="73" t="str">
        <f t="shared" si="43"/>
        <v/>
      </c>
      <c r="AF37" s="91"/>
      <c r="AG37" s="150"/>
      <c r="AH37" s="88"/>
      <c r="AI37" s="73" t="str">
        <f t="shared" si="44"/>
        <v/>
      </c>
      <c r="AJ37" s="88"/>
      <c r="AK37" s="73" t="str">
        <f t="shared" si="45"/>
        <v/>
      </c>
      <c r="AL37" s="88"/>
      <c r="AM37" s="88"/>
      <c r="AN37" s="90"/>
      <c r="AO37" s="73" t="str">
        <f t="shared" si="46"/>
        <v/>
      </c>
      <c r="AP37" s="91"/>
      <c r="AQ37" s="73" t="str">
        <f t="shared" si="47"/>
        <v/>
      </c>
      <c r="AR37" s="91"/>
      <c r="AS37" s="150"/>
      <c r="AT37" s="88"/>
      <c r="AU37" s="73" t="str">
        <f t="shared" si="48"/>
        <v/>
      </c>
      <c r="AV37" s="88"/>
      <c r="AW37" s="73" t="str">
        <f t="shared" si="49"/>
        <v/>
      </c>
      <c r="AX37" s="88"/>
      <c r="AY37" s="88"/>
      <c r="AZ37" s="83">
        <f t="shared" si="32"/>
        <v>3</v>
      </c>
      <c r="BA37" s="73">
        <f t="shared" si="33"/>
        <v>42</v>
      </c>
      <c r="BB37" s="84" t="str">
        <f t="shared" si="50"/>
        <v/>
      </c>
      <c r="BC37" s="73" t="str">
        <f t="shared" si="34"/>
        <v/>
      </c>
      <c r="BD37" s="84">
        <f t="shared" si="54"/>
        <v>4</v>
      </c>
      <c r="BE37" s="85">
        <f t="shared" si="35"/>
        <v>3</v>
      </c>
      <c r="BF37" s="202" t="s">
        <v>253</v>
      </c>
      <c r="BG37" s="255" t="s">
        <v>269</v>
      </c>
      <c r="BH37" s="204" t="s">
        <v>277</v>
      </c>
      <c r="BI37" s="151"/>
    </row>
    <row r="38" spans="1:61" s="56" customFormat="1" ht="15.75" customHeight="1" thickBot="1" x14ac:dyDescent="0.3">
      <c r="A38" s="93" t="s">
        <v>202</v>
      </c>
      <c r="B38" s="87" t="s">
        <v>16</v>
      </c>
      <c r="C38" s="234" t="s">
        <v>114</v>
      </c>
      <c r="D38" s="94"/>
      <c r="E38" s="73" t="str">
        <f t="shared" si="36"/>
        <v/>
      </c>
      <c r="F38" s="88"/>
      <c r="G38" s="73" t="str">
        <f t="shared" si="37"/>
        <v/>
      </c>
      <c r="H38" s="88"/>
      <c r="I38" s="149"/>
      <c r="J38" s="90"/>
      <c r="K38" s="73" t="str">
        <f t="shared" si="52"/>
        <v/>
      </c>
      <c r="L38" s="88"/>
      <c r="M38" s="73" t="str">
        <f t="shared" si="53"/>
        <v/>
      </c>
      <c r="N38" s="88"/>
      <c r="O38" s="148"/>
      <c r="P38" s="146"/>
      <c r="Q38" s="73" t="str">
        <f t="shared" si="38"/>
        <v/>
      </c>
      <c r="R38" s="145"/>
      <c r="S38" s="73" t="str">
        <f t="shared" si="39"/>
        <v/>
      </c>
      <c r="T38" s="146"/>
      <c r="U38" s="147"/>
      <c r="V38" s="116">
        <v>2</v>
      </c>
      <c r="W38" s="113">
        <f t="shared" si="40"/>
        <v>28</v>
      </c>
      <c r="X38" s="114">
        <v>2</v>
      </c>
      <c r="Y38" s="113">
        <f t="shared" si="41"/>
        <v>28</v>
      </c>
      <c r="Z38" s="114">
        <v>3</v>
      </c>
      <c r="AA38" s="165" t="s">
        <v>77</v>
      </c>
      <c r="AB38" s="90"/>
      <c r="AC38" s="73" t="str">
        <f t="shared" si="42"/>
        <v/>
      </c>
      <c r="AD38" s="91"/>
      <c r="AE38" s="73" t="str">
        <f t="shared" si="43"/>
        <v/>
      </c>
      <c r="AF38" s="91"/>
      <c r="AG38" s="150"/>
      <c r="AH38" s="88"/>
      <c r="AI38" s="73" t="str">
        <f t="shared" si="44"/>
        <v/>
      </c>
      <c r="AJ38" s="88"/>
      <c r="AK38" s="73" t="str">
        <f t="shared" si="45"/>
        <v/>
      </c>
      <c r="AL38" s="88"/>
      <c r="AM38" s="88"/>
      <c r="AN38" s="90"/>
      <c r="AO38" s="73" t="str">
        <f t="shared" si="46"/>
        <v/>
      </c>
      <c r="AP38" s="91"/>
      <c r="AQ38" s="73" t="str">
        <f t="shared" si="47"/>
        <v/>
      </c>
      <c r="AR38" s="91"/>
      <c r="AS38" s="150"/>
      <c r="AT38" s="88"/>
      <c r="AU38" s="73" t="str">
        <f t="shared" si="48"/>
        <v/>
      </c>
      <c r="AV38" s="88"/>
      <c r="AW38" s="73" t="str">
        <f t="shared" si="49"/>
        <v/>
      </c>
      <c r="AX38" s="88"/>
      <c r="AY38" s="88"/>
      <c r="AZ38" s="83">
        <f t="shared" si="32"/>
        <v>2</v>
      </c>
      <c r="BA38" s="73">
        <f t="shared" si="33"/>
        <v>28</v>
      </c>
      <c r="BB38" s="84">
        <f t="shared" si="50"/>
        <v>2</v>
      </c>
      <c r="BC38" s="73">
        <f t="shared" si="34"/>
        <v>28</v>
      </c>
      <c r="BD38" s="84">
        <f>IF(H38+N38+T38+Z38+AF38+AL38+AR38+AX38=0,"",H38+N38+T38+Z38+AF38+AL38+AR38+AX38)</f>
        <v>3</v>
      </c>
      <c r="BE38" s="85">
        <f t="shared" si="35"/>
        <v>4</v>
      </c>
      <c r="BF38" s="202" t="s">
        <v>253</v>
      </c>
      <c r="BG38" s="428" t="s">
        <v>271</v>
      </c>
      <c r="BH38" s="414" t="s">
        <v>279</v>
      </c>
      <c r="BI38" s="151"/>
    </row>
    <row r="39" spans="1:61" s="56" customFormat="1" ht="15.75" customHeight="1" x14ac:dyDescent="0.25">
      <c r="A39" s="70" t="s">
        <v>179</v>
      </c>
      <c r="B39" s="87" t="s">
        <v>16</v>
      </c>
      <c r="C39" s="282" t="s">
        <v>163</v>
      </c>
      <c r="D39" s="146"/>
      <c r="E39" s="73" t="str">
        <f t="shared" si="36"/>
        <v/>
      </c>
      <c r="F39" s="88">
        <v>2</v>
      </c>
      <c r="G39" s="73">
        <f t="shared" si="37"/>
        <v>28</v>
      </c>
      <c r="H39" s="88">
        <v>1</v>
      </c>
      <c r="I39" s="149" t="s">
        <v>77</v>
      </c>
      <c r="J39" s="90"/>
      <c r="K39" s="73" t="str">
        <f t="shared" si="52"/>
        <v/>
      </c>
      <c r="L39" s="88"/>
      <c r="M39" s="73" t="str">
        <f t="shared" si="53"/>
        <v/>
      </c>
      <c r="N39" s="88"/>
      <c r="O39" s="148"/>
      <c r="P39" s="145"/>
      <c r="Q39" s="73" t="str">
        <f t="shared" si="38"/>
        <v/>
      </c>
      <c r="R39" s="145"/>
      <c r="S39" s="73" t="str">
        <f t="shared" si="39"/>
        <v/>
      </c>
      <c r="T39" s="145"/>
      <c r="U39" s="147"/>
      <c r="V39" s="90"/>
      <c r="W39" s="73" t="str">
        <f t="shared" si="40"/>
        <v/>
      </c>
      <c r="X39" s="88"/>
      <c r="Y39" s="73" t="str">
        <f t="shared" si="41"/>
        <v/>
      </c>
      <c r="Z39" s="88"/>
      <c r="AA39" s="148"/>
      <c r="AB39" s="90"/>
      <c r="AC39" s="73" t="str">
        <f t="shared" si="42"/>
        <v/>
      </c>
      <c r="AD39" s="91"/>
      <c r="AE39" s="73" t="str">
        <f t="shared" si="43"/>
        <v/>
      </c>
      <c r="AF39" s="91"/>
      <c r="AG39" s="150"/>
      <c r="AH39" s="88"/>
      <c r="AI39" s="73" t="str">
        <f t="shared" si="44"/>
        <v/>
      </c>
      <c r="AJ39" s="88"/>
      <c r="AK39" s="73" t="str">
        <f t="shared" si="45"/>
        <v/>
      </c>
      <c r="AL39" s="88"/>
      <c r="AM39" s="88"/>
      <c r="AN39" s="90"/>
      <c r="AO39" s="73" t="str">
        <f t="shared" si="46"/>
        <v/>
      </c>
      <c r="AP39" s="91"/>
      <c r="AQ39" s="73" t="str">
        <f t="shared" si="47"/>
        <v/>
      </c>
      <c r="AR39" s="91"/>
      <c r="AS39" s="150"/>
      <c r="AT39" s="88"/>
      <c r="AU39" s="73" t="str">
        <f t="shared" si="48"/>
        <v/>
      </c>
      <c r="AV39" s="88"/>
      <c r="AW39" s="73" t="str">
        <f t="shared" si="49"/>
        <v/>
      </c>
      <c r="AX39" s="88"/>
      <c r="AY39" s="88"/>
      <c r="AZ39" s="83" t="str">
        <f>IF(D39+J39+P39+V39+AB39+AH39+AN39+AT39=0,"",D39+J39+P39+V39+AB39+AH39+AN39+AT39)</f>
        <v/>
      </c>
      <c r="BA39" s="73" t="str">
        <f t="shared" si="33"/>
        <v/>
      </c>
      <c r="BB39" s="84">
        <f t="shared" si="50"/>
        <v>2</v>
      </c>
      <c r="BC39" s="73">
        <f t="shared" si="34"/>
        <v>28</v>
      </c>
      <c r="BD39" s="84">
        <f>IF(H39+N39+T39+Z39+AF39+AL39+AR39+AX39=0,"",H39+N39+T39+Z39+AF39+AL39+AR39+AX39)</f>
        <v>1</v>
      </c>
      <c r="BE39" s="85">
        <f t="shared" si="35"/>
        <v>2</v>
      </c>
      <c r="BF39" s="425" t="s">
        <v>259</v>
      </c>
      <c r="BG39" s="313" t="s">
        <v>272</v>
      </c>
      <c r="BH39" s="504" t="s">
        <v>273</v>
      </c>
      <c r="BI39" s="155"/>
    </row>
    <row r="40" spans="1:61" s="56" customFormat="1" ht="15.75" customHeight="1" x14ac:dyDescent="0.25">
      <c r="A40" s="70" t="s">
        <v>180</v>
      </c>
      <c r="B40" s="87" t="s">
        <v>16</v>
      </c>
      <c r="C40" s="282" t="s">
        <v>164</v>
      </c>
      <c r="D40" s="146"/>
      <c r="E40" s="73" t="str">
        <f t="shared" si="36"/>
        <v/>
      </c>
      <c r="F40" s="146"/>
      <c r="G40" s="73" t="str">
        <f t="shared" si="37"/>
        <v/>
      </c>
      <c r="H40" s="146"/>
      <c r="I40" s="147"/>
      <c r="J40" s="163"/>
      <c r="K40" s="73" t="str">
        <f t="shared" si="52"/>
        <v/>
      </c>
      <c r="L40" s="146">
        <v>2</v>
      </c>
      <c r="M40" s="73">
        <f t="shared" si="53"/>
        <v>28</v>
      </c>
      <c r="N40" s="146">
        <v>1</v>
      </c>
      <c r="O40" s="158" t="s">
        <v>77</v>
      </c>
      <c r="P40" s="146"/>
      <c r="Q40" s="73" t="str">
        <f t="shared" si="38"/>
        <v/>
      </c>
      <c r="R40" s="145"/>
      <c r="S40" s="73" t="str">
        <f t="shared" si="39"/>
        <v/>
      </c>
      <c r="T40" s="146"/>
      <c r="U40" s="147"/>
      <c r="V40" s="163"/>
      <c r="W40" s="73" t="str">
        <f t="shared" si="40"/>
        <v/>
      </c>
      <c r="X40" s="146"/>
      <c r="Y40" s="73" t="str">
        <f t="shared" si="41"/>
        <v/>
      </c>
      <c r="Z40" s="146"/>
      <c r="AA40" s="158"/>
      <c r="AB40" s="163"/>
      <c r="AC40" s="73" t="str">
        <f t="shared" si="42"/>
        <v/>
      </c>
      <c r="AD40" s="92"/>
      <c r="AE40" s="73" t="str">
        <f t="shared" si="43"/>
        <v/>
      </c>
      <c r="AF40" s="92"/>
      <c r="AG40" s="164"/>
      <c r="AH40" s="146"/>
      <c r="AI40" s="73" t="str">
        <f t="shared" si="44"/>
        <v/>
      </c>
      <c r="AJ40" s="146"/>
      <c r="AK40" s="73" t="str">
        <f t="shared" si="45"/>
        <v/>
      </c>
      <c r="AL40" s="146"/>
      <c r="AM40" s="146"/>
      <c r="AN40" s="163"/>
      <c r="AO40" s="73" t="str">
        <f t="shared" si="46"/>
        <v/>
      </c>
      <c r="AP40" s="92"/>
      <c r="AQ40" s="73" t="str">
        <f t="shared" si="47"/>
        <v/>
      </c>
      <c r="AR40" s="92"/>
      <c r="AS40" s="164"/>
      <c r="AT40" s="146"/>
      <c r="AU40" s="73" t="str">
        <f t="shared" si="48"/>
        <v/>
      </c>
      <c r="AV40" s="146"/>
      <c r="AW40" s="73" t="str">
        <f t="shared" si="49"/>
        <v/>
      </c>
      <c r="AX40" s="146"/>
      <c r="AY40" s="146"/>
      <c r="AZ40" s="83" t="str">
        <f t="shared" si="32"/>
        <v/>
      </c>
      <c r="BA40" s="73" t="str">
        <f t="shared" si="33"/>
        <v/>
      </c>
      <c r="BB40" s="84">
        <f t="shared" si="50"/>
        <v>2</v>
      </c>
      <c r="BC40" s="73">
        <f t="shared" si="34"/>
        <v>28</v>
      </c>
      <c r="BD40" s="84">
        <f t="shared" ref="BD40:BD42" si="55">IF(H40+N40+T40+Z40+AF40+AL40+AR40+AX40=0,"",H40+N40+T40+Z40+AF40+AL40+AR40+AX40)</f>
        <v>1</v>
      </c>
      <c r="BE40" s="85">
        <f t="shared" si="35"/>
        <v>2</v>
      </c>
      <c r="BF40" s="425" t="s">
        <v>259</v>
      </c>
      <c r="BG40" s="313" t="s">
        <v>272</v>
      </c>
      <c r="BH40" s="505"/>
      <c r="BI40" s="155"/>
    </row>
    <row r="41" spans="1:61" s="56" customFormat="1" ht="15.75" customHeight="1" x14ac:dyDescent="0.25">
      <c r="A41" s="70" t="s">
        <v>181</v>
      </c>
      <c r="B41" s="87" t="s">
        <v>16</v>
      </c>
      <c r="C41" s="282" t="s">
        <v>165</v>
      </c>
      <c r="D41" s="146"/>
      <c r="E41" s="73" t="str">
        <f t="shared" si="36"/>
        <v/>
      </c>
      <c r="F41" s="146"/>
      <c r="G41" s="73" t="str">
        <f t="shared" si="37"/>
        <v/>
      </c>
      <c r="H41" s="146"/>
      <c r="I41" s="147"/>
      <c r="J41" s="163"/>
      <c r="K41" s="73" t="str">
        <f t="shared" si="52"/>
        <v/>
      </c>
      <c r="L41" s="146"/>
      <c r="M41" s="73" t="str">
        <f t="shared" si="53"/>
        <v/>
      </c>
      <c r="N41" s="146"/>
      <c r="O41" s="158"/>
      <c r="P41" s="146"/>
      <c r="Q41" s="73" t="str">
        <f t="shared" si="38"/>
        <v/>
      </c>
      <c r="R41" s="146">
        <v>2</v>
      </c>
      <c r="S41" s="73">
        <f t="shared" si="39"/>
        <v>28</v>
      </c>
      <c r="T41" s="146">
        <v>1</v>
      </c>
      <c r="U41" s="147" t="s">
        <v>77</v>
      </c>
      <c r="V41" s="166"/>
      <c r="W41" s="73" t="str">
        <f t="shared" si="40"/>
        <v/>
      </c>
      <c r="X41" s="146"/>
      <c r="Y41" s="73" t="str">
        <f t="shared" si="41"/>
        <v/>
      </c>
      <c r="Z41" s="145"/>
      <c r="AA41" s="158"/>
      <c r="AB41" s="163"/>
      <c r="AC41" s="73" t="str">
        <f t="shared" si="42"/>
        <v/>
      </c>
      <c r="AD41" s="92"/>
      <c r="AE41" s="73" t="str">
        <f t="shared" si="43"/>
        <v/>
      </c>
      <c r="AF41" s="92"/>
      <c r="AG41" s="164"/>
      <c r="AH41" s="146"/>
      <c r="AI41" s="73" t="str">
        <f t="shared" si="44"/>
        <v/>
      </c>
      <c r="AJ41" s="146"/>
      <c r="AK41" s="73" t="str">
        <f t="shared" si="45"/>
        <v/>
      </c>
      <c r="AL41" s="146"/>
      <c r="AM41" s="146"/>
      <c r="AN41" s="163"/>
      <c r="AO41" s="73" t="str">
        <f t="shared" si="46"/>
        <v/>
      </c>
      <c r="AP41" s="92"/>
      <c r="AQ41" s="73" t="str">
        <f t="shared" si="47"/>
        <v/>
      </c>
      <c r="AR41" s="92"/>
      <c r="AS41" s="164"/>
      <c r="AT41" s="146"/>
      <c r="AU41" s="73" t="str">
        <f t="shared" si="48"/>
        <v/>
      </c>
      <c r="AV41" s="146"/>
      <c r="AW41" s="73" t="str">
        <f t="shared" si="49"/>
        <v/>
      </c>
      <c r="AX41" s="146"/>
      <c r="AY41" s="146"/>
      <c r="AZ41" s="83" t="str">
        <f t="shared" si="32"/>
        <v/>
      </c>
      <c r="BA41" s="73" t="str">
        <f t="shared" si="33"/>
        <v/>
      </c>
      <c r="BB41" s="84">
        <f t="shared" si="50"/>
        <v>2</v>
      </c>
      <c r="BC41" s="73">
        <f t="shared" si="34"/>
        <v>28</v>
      </c>
      <c r="BD41" s="84">
        <f t="shared" si="55"/>
        <v>1</v>
      </c>
      <c r="BE41" s="85">
        <f t="shared" si="35"/>
        <v>2</v>
      </c>
      <c r="BF41" s="425" t="s">
        <v>259</v>
      </c>
      <c r="BG41" s="313" t="s">
        <v>272</v>
      </c>
      <c r="BH41" s="505"/>
      <c r="BI41" s="151"/>
    </row>
    <row r="42" spans="1:61" s="56" customFormat="1" ht="15.75" customHeight="1" thickBot="1" x14ac:dyDescent="0.3">
      <c r="A42" s="70" t="s">
        <v>182</v>
      </c>
      <c r="B42" s="87" t="s">
        <v>16</v>
      </c>
      <c r="C42" s="282" t="s">
        <v>166</v>
      </c>
      <c r="D42" s="146"/>
      <c r="E42" s="73" t="str">
        <f t="shared" si="36"/>
        <v/>
      </c>
      <c r="F42" s="146"/>
      <c r="G42" s="73" t="str">
        <f t="shared" si="37"/>
        <v/>
      </c>
      <c r="H42" s="146"/>
      <c r="I42" s="147"/>
      <c r="J42" s="163"/>
      <c r="K42" s="73" t="str">
        <f t="shared" si="52"/>
        <v/>
      </c>
      <c r="L42" s="146"/>
      <c r="M42" s="73" t="str">
        <f t="shared" si="53"/>
        <v/>
      </c>
      <c r="N42" s="146"/>
      <c r="O42" s="158"/>
      <c r="P42" s="146"/>
      <c r="Q42" s="73" t="str">
        <f t="shared" si="38"/>
        <v/>
      </c>
      <c r="R42" s="146"/>
      <c r="S42" s="73" t="str">
        <f t="shared" si="39"/>
        <v/>
      </c>
      <c r="T42" s="146"/>
      <c r="U42" s="147"/>
      <c r="V42" s="163"/>
      <c r="W42" s="73" t="str">
        <f t="shared" si="40"/>
        <v/>
      </c>
      <c r="X42" s="146">
        <v>2</v>
      </c>
      <c r="Y42" s="73">
        <f t="shared" si="41"/>
        <v>28</v>
      </c>
      <c r="Z42" s="146">
        <v>1</v>
      </c>
      <c r="AA42" s="158" t="s">
        <v>77</v>
      </c>
      <c r="AB42" s="163"/>
      <c r="AC42" s="73" t="str">
        <f t="shared" si="42"/>
        <v/>
      </c>
      <c r="AD42" s="92"/>
      <c r="AE42" s="73" t="str">
        <f t="shared" si="43"/>
        <v/>
      </c>
      <c r="AF42" s="92"/>
      <c r="AG42" s="164"/>
      <c r="AH42" s="146"/>
      <c r="AI42" s="73" t="str">
        <f t="shared" si="44"/>
        <v/>
      </c>
      <c r="AJ42" s="146"/>
      <c r="AK42" s="73" t="str">
        <f t="shared" si="45"/>
        <v/>
      </c>
      <c r="AL42" s="146"/>
      <c r="AM42" s="146"/>
      <c r="AN42" s="163"/>
      <c r="AO42" s="73" t="str">
        <f t="shared" si="46"/>
        <v/>
      </c>
      <c r="AP42" s="92"/>
      <c r="AQ42" s="73" t="str">
        <f t="shared" si="47"/>
        <v/>
      </c>
      <c r="AR42" s="92"/>
      <c r="AS42" s="164"/>
      <c r="AT42" s="146"/>
      <c r="AU42" s="73" t="str">
        <f t="shared" si="48"/>
        <v/>
      </c>
      <c r="AV42" s="146"/>
      <c r="AW42" s="73" t="str">
        <f t="shared" si="49"/>
        <v/>
      </c>
      <c r="AX42" s="146"/>
      <c r="AY42" s="146"/>
      <c r="AZ42" s="83" t="str">
        <f t="shared" si="32"/>
        <v/>
      </c>
      <c r="BA42" s="73" t="str">
        <f t="shared" si="33"/>
        <v/>
      </c>
      <c r="BB42" s="84">
        <f t="shared" si="50"/>
        <v>2</v>
      </c>
      <c r="BC42" s="73">
        <f t="shared" si="34"/>
        <v>28</v>
      </c>
      <c r="BD42" s="84">
        <f t="shared" si="55"/>
        <v>1</v>
      </c>
      <c r="BE42" s="85">
        <f t="shared" si="35"/>
        <v>2</v>
      </c>
      <c r="BF42" s="425" t="s">
        <v>259</v>
      </c>
      <c r="BG42" s="313" t="s">
        <v>272</v>
      </c>
      <c r="BH42" s="506"/>
      <c r="BI42" s="155"/>
    </row>
    <row r="43" spans="1:61" s="69" customFormat="1" ht="15.75" customHeight="1" thickBot="1" x14ac:dyDescent="0.25">
      <c r="A43" s="167"/>
      <c r="B43" s="492" t="s">
        <v>146</v>
      </c>
      <c r="C43" s="493"/>
      <c r="D43" s="168">
        <f>IF(SUM(D28:D42)=0,"",SUM(D28:D42))</f>
        <v>8</v>
      </c>
      <c r="E43" s="169">
        <f>IF(SUM(D28:D42)=0,"",SUM(D28:D42)*14)</f>
        <v>112</v>
      </c>
      <c r="F43" s="169">
        <f>IF(SUM(F28:F42)=0,"",SUM(F28:F42))</f>
        <v>4</v>
      </c>
      <c r="G43" s="169">
        <f>IF(SUM(F28:F42)=0,"",SUM(F28:F42)*14)</f>
        <v>56</v>
      </c>
      <c r="H43" s="170">
        <f>IF(SUM(H28:H42)=0,"",SUM(H28:H42))</f>
        <v>11</v>
      </c>
      <c r="I43" s="171">
        <f>IF(SUM(D28:D42)+SUM(F28:F42)=0,"",SUM(D28:D42)+SUM(F28:F42))</f>
        <v>12</v>
      </c>
      <c r="J43" s="172">
        <f>IF(SUM(J28:J42)=0,"",SUM(J28:J42))</f>
        <v>4</v>
      </c>
      <c r="K43" s="169">
        <f>IF(SUM(J28:J42)=0,"",SUM(J28:J42)*14)</f>
        <v>56</v>
      </c>
      <c r="L43" s="169">
        <f>IF(SUM(L28:L42)=0,"",SUM(L28:L42))</f>
        <v>3</v>
      </c>
      <c r="M43" s="169">
        <f>IF(SUM(L28:L42)=0,"",SUM(L28:L42)*14)</f>
        <v>42</v>
      </c>
      <c r="N43" s="169">
        <f>IF(SUM(N28:N42)=0,"",SUM(N28:N42))</f>
        <v>7</v>
      </c>
      <c r="O43" s="173">
        <f>IF(SUM(J28:J42)+SUM(L28:L42)=0,"",SUM(J28:J42)+SUM(L28:L42))</f>
        <v>7</v>
      </c>
      <c r="P43" s="168">
        <f>IF(SUM(P28:P42)=0,"",SUM(P28:P42))</f>
        <v>6</v>
      </c>
      <c r="Q43" s="169">
        <f>IF(SUM(P28:P42)=0,"",SUM(P28:P42)*14)</f>
        <v>84</v>
      </c>
      <c r="R43" s="169">
        <f>IF(SUM(R28:R42)=0,"",SUM(R28:R42))</f>
        <v>2</v>
      </c>
      <c r="S43" s="169">
        <f>IF(SUM(R28:R42)=0,"",SUM(R28:R42)*14)</f>
        <v>28</v>
      </c>
      <c r="T43" s="169">
        <f>IF(SUM(T28:T42)=0,"",SUM(T28:T42))</f>
        <v>8</v>
      </c>
      <c r="U43" s="171">
        <f>IF(SUM(P28:P42)+SUM(R28:R42)=0,"",SUM(P28:P42)+SUM(R28:R42))</f>
        <v>8</v>
      </c>
      <c r="V43" s="172">
        <f>IF(SUM(V28:V42)=0,"",SUM(V28:V42))</f>
        <v>5</v>
      </c>
      <c r="W43" s="169">
        <f>IF(SUM(V28:V42)=0,"",SUM(V28:V42)*14)</f>
        <v>70</v>
      </c>
      <c r="X43" s="169">
        <f>IF(SUM(X28:X42)=0,"",SUM(X28:X42))</f>
        <v>4</v>
      </c>
      <c r="Y43" s="169">
        <f>IF(SUM(X28:X42)=0,"",SUM(X28:X42)*14)</f>
        <v>56</v>
      </c>
      <c r="Z43" s="174">
        <f>IF(SUM(Z28:Z42)=0,"",SUM(Z28:Z42))</f>
        <v>8</v>
      </c>
      <c r="AA43" s="175">
        <f>IF(SUM(V28:V42)+SUM(X28:X42)=0,"",SUM(V28:V42)+SUM(X28:X42))</f>
        <v>9</v>
      </c>
      <c r="AB43" s="172" t="str">
        <f>IF(SUM(AB28:AB42)=0,"",SUM(AB28:AB42))</f>
        <v/>
      </c>
      <c r="AC43" s="169" t="str">
        <f>IF(SUM(AB28:AB42)=0,"",SUM(AB28:AB42)*14)</f>
        <v/>
      </c>
      <c r="AD43" s="169" t="str">
        <f>IF(SUM(AD28:AD42)=0,"",SUM(AD28:AD42))</f>
        <v/>
      </c>
      <c r="AE43" s="169" t="str">
        <f>IF(SUM(AD28:AD42)=0,"",SUM(AD28:AD42)*14)</f>
        <v/>
      </c>
      <c r="AF43" s="169" t="str">
        <f>IF(SUM(AF28:AF42)=0,"",SUM(AF28:AF42))</f>
        <v/>
      </c>
      <c r="AG43" s="171" t="str">
        <f>IF(SUM(AB28:AB42)+SUM(AD28:AD42)=0,"",SUM(AB28:AB42)+SUM(AD28:AD42))</f>
        <v/>
      </c>
      <c r="AH43" s="172" t="str">
        <f>IF(SUM(AH28:AH42)=0,"",SUM(AH28:AH42))</f>
        <v/>
      </c>
      <c r="AI43" s="169" t="str">
        <f>IF(SUM(AH28:AH42)=0,"",SUM(AH28:AH42)*14)</f>
        <v/>
      </c>
      <c r="AJ43" s="169" t="str">
        <f>IF(SUM(AJ28:AJ42)=0,"",SUM(AJ28:AJ42))</f>
        <v/>
      </c>
      <c r="AK43" s="169" t="str">
        <f>IF(SUM(AJ28:AJ42)=0,"",SUM(AJ28:AJ42)*14)</f>
        <v/>
      </c>
      <c r="AL43" s="174" t="str">
        <f>IF(SUM(AL28:AL42)=0,"",SUM(AL28:AL42))</f>
        <v/>
      </c>
      <c r="AM43" s="175" t="str">
        <f>IF(SUM(AH28:AH42)+SUM(AJ28:AJ42)=0,"",SUM(AH28:AH42)+SUM(AJ28:AJ42))</f>
        <v/>
      </c>
      <c r="AN43" s="172" t="str">
        <f>IF(SUM(AN28:AN42)=0,"",SUM(AN28:AN42))</f>
        <v/>
      </c>
      <c r="AO43" s="169" t="str">
        <f>IF(SUM(AN28:AN42)=0,"",SUM(AN28:AN42)*14)</f>
        <v/>
      </c>
      <c r="AP43" s="169" t="str">
        <f>IF(SUM(AP28:AP42)=0,"",SUM(AP28:AP42))</f>
        <v/>
      </c>
      <c r="AQ43" s="169" t="str">
        <f>IF(SUM(AP28:AP42)=0,"",SUM(AP28:AP42)*14)</f>
        <v/>
      </c>
      <c r="AR43" s="169" t="str">
        <f>IF(SUM(AR28:AR42)=0,"",SUM(AR28:AR42))</f>
        <v/>
      </c>
      <c r="AS43" s="171" t="str">
        <f>IF(SUM(AN28:AN42)+SUM(AP28:AP42)=0,"",SUM(AN28:AN42)+SUM(AP28:AP42))</f>
        <v/>
      </c>
      <c r="AT43" s="172" t="str">
        <f>IF(SUM(AT28:AT42)=0,"",SUM(AT28:AT42))</f>
        <v/>
      </c>
      <c r="AU43" s="169" t="str">
        <f>IF(SUM(AT28:AT42)=0,"",SUM(AT28:AT42)*14)</f>
        <v/>
      </c>
      <c r="AV43" s="169" t="str">
        <f>IF(SUM(AV28:AV42)=0,"",SUM(AV28:AV42))</f>
        <v/>
      </c>
      <c r="AW43" s="169" t="str">
        <f>IF(SUM(AV28:AV42)=0,"",SUM(AV28:AV42)*14)</f>
        <v/>
      </c>
      <c r="AX43" s="169" t="str">
        <f>IF(SUM(AX28:AX42)=0,"",SUM(AX28:AX42))</f>
        <v/>
      </c>
      <c r="AY43" s="171" t="str">
        <f>IF(SUM(AT28:AT42)+SUM(AV28:AV42)=0,"",SUM(AT28:AT42)+SUM(AV28:AV42))</f>
        <v/>
      </c>
      <c r="AZ43" s="176">
        <f>IF(SUM(AZ28:AZ42)=0,"",SUM(AZ28:AZ42))</f>
        <v>23</v>
      </c>
      <c r="BA43" s="135">
        <f t="shared" ref="BA43" si="56">IF(SUM(BA28:BA42)=0,"",SUM(BA28:BA42))</f>
        <v>322</v>
      </c>
      <c r="BB43" s="169">
        <f>IF(SUM(BB31:BB42)=0,"",SUM(BB31:BB42))</f>
        <v>13</v>
      </c>
      <c r="BC43" s="128">
        <f t="shared" ref="BC43" si="57">IF(SUM(BC28:BC42)=0,"",SUM(BC28:BC42))</f>
        <v>182</v>
      </c>
      <c r="BD43" s="169">
        <f>IF(SUM(BD28:BD42)=0,"",SUM(BD28:BD42))</f>
        <v>34</v>
      </c>
      <c r="BE43" s="177">
        <f>IF(SUM(BE28:BE42)=0,"",SUM(BE28:BE42))</f>
        <v>36</v>
      </c>
      <c r="BF43" s="137"/>
      <c r="BG43" s="137"/>
      <c r="BH43" s="137"/>
      <c r="BI43" s="68"/>
    </row>
    <row r="44" spans="1:61" s="69" customFormat="1" ht="15.75" customHeight="1" thickTop="1" thickBot="1" x14ac:dyDescent="0.25">
      <c r="A44" s="178" t="s">
        <v>9</v>
      </c>
      <c r="B44" s="513" t="s">
        <v>158</v>
      </c>
      <c r="C44" s="514"/>
      <c r="D44" s="137"/>
      <c r="E44" s="137"/>
      <c r="F44" s="137"/>
      <c r="G44" s="137"/>
      <c r="H44" s="137"/>
      <c r="I44" s="179"/>
      <c r="J44" s="137"/>
      <c r="K44" s="137"/>
      <c r="L44" s="137"/>
      <c r="M44" s="137"/>
      <c r="N44" s="137"/>
      <c r="O44" s="179"/>
      <c r="P44" s="137"/>
      <c r="Q44" s="137"/>
      <c r="R44" s="137"/>
      <c r="S44" s="137"/>
      <c r="T44" s="137"/>
      <c r="U44" s="179"/>
      <c r="V44" s="137"/>
      <c r="W44" s="137"/>
      <c r="X44" s="137"/>
      <c r="Y44" s="137"/>
      <c r="Z44" s="137"/>
      <c r="AA44" s="179"/>
      <c r="AB44" s="137"/>
      <c r="AC44" s="137"/>
      <c r="AD44" s="137"/>
      <c r="AE44" s="137"/>
      <c r="AF44" s="137"/>
      <c r="AG44" s="179"/>
      <c r="AH44" s="137"/>
      <c r="AI44" s="137"/>
      <c r="AJ44" s="137"/>
      <c r="AK44" s="137"/>
      <c r="AL44" s="137"/>
      <c r="AM44" s="179"/>
      <c r="AN44" s="137"/>
      <c r="AO44" s="137"/>
      <c r="AP44" s="137"/>
      <c r="AQ44" s="137"/>
      <c r="AR44" s="137"/>
      <c r="AS44" s="179"/>
      <c r="AT44" s="137"/>
      <c r="AU44" s="137"/>
      <c r="AV44" s="137"/>
      <c r="AW44" s="137"/>
      <c r="AX44" s="137"/>
      <c r="AY44" s="179"/>
      <c r="AZ44" s="137"/>
      <c r="BA44" s="137"/>
      <c r="BB44" s="137"/>
      <c r="BC44" s="137"/>
      <c r="BD44" s="137"/>
      <c r="BE44" s="180"/>
      <c r="BF44" s="137"/>
      <c r="BG44" s="137"/>
      <c r="BH44" s="137"/>
      <c r="BI44" s="68"/>
    </row>
    <row r="45" spans="1:61" s="191" customFormat="1" ht="15.75" customHeight="1" x14ac:dyDescent="0.25">
      <c r="A45" s="70" t="s">
        <v>203</v>
      </c>
      <c r="B45" s="71" t="s">
        <v>16</v>
      </c>
      <c r="C45" s="429" t="s">
        <v>118</v>
      </c>
      <c r="D45" s="181"/>
      <c r="E45" s="182" t="str">
        <f>IF(D45*14=0,"",D45*14)</f>
        <v/>
      </c>
      <c r="F45" s="183">
        <v>2</v>
      </c>
      <c r="G45" s="182">
        <f>IF(F45*14=0,"",F45*14)</f>
        <v>28</v>
      </c>
      <c r="H45" s="184">
        <v>2</v>
      </c>
      <c r="I45" s="185" t="s">
        <v>77</v>
      </c>
      <c r="J45" s="181"/>
      <c r="K45" s="186" t="str">
        <f>IF(J45*14=0,"",J45*14)</f>
        <v/>
      </c>
      <c r="L45" s="187"/>
      <c r="M45" s="186" t="str">
        <f>IF(L45*14=0,"",L45*14)</f>
        <v/>
      </c>
      <c r="N45" s="187"/>
      <c r="O45" s="188"/>
      <c r="P45" s="189"/>
      <c r="Q45" s="186" t="str">
        <f>IF(P45*14=0,"",P45*14)</f>
        <v/>
      </c>
      <c r="R45" s="187"/>
      <c r="S45" s="186" t="str">
        <f>IF(R45*14=0,"",R45*14)</f>
        <v/>
      </c>
      <c r="T45" s="187"/>
      <c r="U45" s="188"/>
      <c r="V45" s="181"/>
      <c r="W45" s="182" t="str">
        <f>IF(V45*14=0,"",V45*14)</f>
        <v/>
      </c>
      <c r="X45" s="183"/>
      <c r="Y45" s="182" t="str">
        <f>IF(X45*14=0,"",X45*14)</f>
        <v/>
      </c>
      <c r="Z45" s="183"/>
      <c r="AA45" s="190"/>
      <c r="AB45" s="181"/>
      <c r="AC45" s="186" t="str">
        <f>IF(AB45*14=0,"",AB45*14)</f>
        <v/>
      </c>
      <c r="AD45" s="183"/>
      <c r="AE45" s="182" t="str">
        <f>IF(AD45*14=0,"",AD45*14)</f>
        <v/>
      </c>
      <c r="AF45" s="183"/>
      <c r="AG45" s="190"/>
      <c r="AH45" s="181"/>
      <c r="AI45" s="182" t="str">
        <f>IF(AH45*14=0,"",AH45*14)</f>
        <v/>
      </c>
      <c r="AJ45" s="183"/>
      <c r="AK45" s="182" t="str">
        <f>IF(AJ45*14=0,"",AJ45*14)</f>
        <v/>
      </c>
      <c r="AL45" s="183"/>
      <c r="AM45" s="190"/>
      <c r="AN45" s="181"/>
      <c r="AO45" s="182" t="str">
        <f>IF(AN45*14=0,"",AN45*14)</f>
        <v/>
      </c>
      <c r="AP45" s="183"/>
      <c r="AQ45" s="182" t="str">
        <f>IF(AP45*14=0,"",AP45*14)</f>
        <v/>
      </c>
      <c r="AR45" s="183"/>
      <c r="AS45" s="190"/>
      <c r="AT45" s="181"/>
      <c r="AU45" s="182" t="str">
        <f>IF(AT45*14=0,"",AT45*14)</f>
        <v/>
      </c>
      <c r="AV45" s="183"/>
      <c r="AW45" s="182" t="str">
        <f>IF(AV45*14=0,"",AV45*14)</f>
        <v/>
      </c>
      <c r="AX45" s="183"/>
      <c r="AY45" s="190"/>
      <c r="AZ45" s="83" t="str">
        <f t="shared" ref="AZ45:AZ68" si="58">IF(D45+J45+P45+V45+AB45+AH45+AN45+AT45=0,"",D45+J45+P45+V45+AB45+AH45+AN45+AT45)</f>
        <v/>
      </c>
      <c r="BA45" s="73" t="str">
        <f t="shared" ref="BA45:BA68" si="59">IF((D45+J45+P45+V45+AB45+AH45+AN45+AT45)*14=0,"",(D45+J45+P45+V45+AB45+AH45+AN45+AT45)*14)</f>
        <v/>
      </c>
      <c r="BB45" s="84">
        <f t="shared" ref="BB45:BB54" si="60">IF(F45+L45+R45+X45+AD45+AJ45+AP45+AV45=0,"",F45+L45+R45+X45+AD45+AJ45+AP45+AV45)</f>
        <v>2</v>
      </c>
      <c r="BC45" s="73">
        <f t="shared" ref="BC45:BC68" si="61">IF((F45+L45+R45+X45+AD45+AJ45+AP45+AV45)*14=0,"",(F45+L45+R45+X45+AD45+AJ45+AP45+AV45)*14)</f>
        <v>28</v>
      </c>
      <c r="BD45" s="84">
        <f>IF(H45+N45+T45+Z45+AR45+AX45=0,"",H45+N45+T45+Z45+AR45+AX45)</f>
        <v>2</v>
      </c>
      <c r="BE45" s="85">
        <f t="shared" ref="BE45:BE52" si="62">IF(D45+F45+J45+L45+P45+R45+V45+X45+AB45+AD45+AH45+AJ45+AN45+AP45+AT45+AV45=0,"",D45+F45+J45+L45+P45+R45+V45+X45+AB45+AD45+AH45+AJ45+AN45+AP45+AT45+AV45)</f>
        <v>2</v>
      </c>
      <c r="BF45" s="426" t="s">
        <v>260</v>
      </c>
      <c r="BG45" s="313" t="s">
        <v>281</v>
      </c>
      <c r="BH45" s="412" t="s">
        <v>293</v>
      </c>
      <c r="BI45" s="151"/>
    </row>
    <row r="46" spans="1:61" s="191" customFormat="1" ht="15.75" customHeight="1" x14ac:dyDescent="0.25">
      <c r="A46" s="93" t="s">
        <v>204</v>
      </c>
      <c r="B46" s="87" t="s">
        <v>16</v>
      </c>
      <c r="C46" s="192" t="s">
        <v>119</v>
      </c>
      <c r="D46" s="193">
        <v>1</v>
      </c>
      <c r="E46" s="194">
        <f>IF(D46*14=0,"",D46*14)</f>
        <v>14</v>
      </c>
      <c r="F46" s="195">
        <v>2</v>
      </c>
      <c r="G46" s="194">
        <f>IF(F46*14=0,"",F46*14)</f>
        <v>28</v>
      </c>
      <c r="H46" s="196">
        <v>3</v>
      </c>
      <c r="I46" s="197" t="s">
        <v>76</v>
      </c>
      <c r="J46" s="193"/>
      <c r="K46" s="198" t="str">
        <f>IF(J46*14=0,"",J46*14)</f>
        <v/>
      </c>
      <c r="L46" s="196"/>
      <c r="M46" s="198" t="str">
        <f>IF(L46*14=0,"",L46*14)</f>
        <v/>
      </c>
      <c r="N46" s="196"/>
      <c r="O46" s="199"/>
      <c r="P46" s="200"/>
      <c r="Q46" s="198" t="str">
        <f>IF(P46*14=0,"",P46*14)</f>
        <v/>
      </c>
      <c r="R46" s="196"/>
      <c r="S46" s="198" t="str">
        <f>IF(R46*14=0,"",R46*14)</f>
        <v/>
      </c>
      <c r="T46" s="196"/>
      <c r="U46" s="199"/>
      <c r="V46" s="193"/>
      <c r="W46" s="194" t="str">
        <f>IF(V46*14=0,"",V46*14)</f>
        <v/>
      </c>
      <c r="X46" s="195"/>
      <c r="Y46" s="194" t="str">
        <f>IF(X46*14=0,"",X46*14)</f>
        <v/>
      </c>
      <c r="Z46" s="195"/>
      <c r="AA46" s="201"/>
      <c r="AB46" s="193"/>
      <c r="AC46" s="198" t="str">
        <f>IF(AB46*14=0,"",AB46*14)</f>
        <v/>
      </c>
      <c r="AD46" s="195"/>
      <c r="AE46" s="194" t="str">
        <f>IF(AD46*14=0,"",AD46*14)</f>
        <v/>
      </c>
      <c r="AF46" s="195"/>
      <c r="AG46" s="201"/>
      <c r="AH46" s="193"/>
      <c r="AI46" s="194" t="str">
        <f t="shared" ref="AI46:AI63" si="63">IF(AH46*14=0,"",AH46*14)</f>
        <v/>
      </c>
      <c r="AJ46" s="195"/>
      <c r="AK46" s="194" t="str">
        <f t="shared" ref="AK46:AK63" si="64">IF(AJ46*14=0,"",AJ46*14)</f>
        <v/>
      </c>
      <c r="AL46" s="195"/>
      <c r="AM46" s="201"/>
      <c r="AN46" s="193"/>
      <c r="AO46" s="194" t="str">
        <f>IF(AN46*14=0,"",AN46*14)</f>
        <v/>
      </c>
      <c r="AP46" s="195"/>
      <c r="AQ46" s="194" t="str">
        <f>IF(AP46*14=0,"",AP46*14)</f>
        <v/>
      </c>
      <c r="AR46" s="195"/>
      <c r="AS46" s="201"/>
      <c r="AT46" s="193"/>
      <c r="AU46" s="194" t="str">
        <f>IF(AT46*14=0,"",AT46*14)</f>
        <v/>
      </c>
      <c r="AV46" s="195"/>
      <c r="AW46" s="194" t="str">
        <f>IF(AV46*14=0,"",AV46*14)</f>
        <v/>
      </c>
      <c r="AX46" s="195"/>
      <c r="AY46" s="201"/>
      <c r="AZ46" s="83">
        <f t="shared" si="58"/>
        <v>1</v>
      </c>
      <c r="BA46" s="73">
        <f t="shared" si="59"/>
        <v>14</v>
      </c>
      <c r="BB46" s="84">
        <f t="shared" si="60"/>
        <v>2</v>
      </c>
      <c r="BC46" s="73">
        <f t="shared" si="61"/>
        <v>28</v>
      </c>
      <c r="BD46" s="84">
        <f>IF(H46+N46+T46+Z46+AR46+AX46=0,"",H46+N46+T46+Z46+AR46+AX46)</f>
        <v>3</v>
      </c>
      <c r="BE46" s="85">
        <f t="shared" si="62"/>
        <v>3</v>
      </c>
      <c r="BF46" s="202" t="s">
        <v>253</v>
      </c>
      <c r="BG46" s="203" t="s">
        <v>282</v>
      </c>
      <c r="BH46" s="204" t="s">
        <v>291</v>
      </c>
      <c r="BI46" s="151"/>
    </row>
    <row r="47" spans="1:61" s="191" customFormat="1" ht="15.75" customHeight="1" x14ac:dyDescent="0.25">
      <c r="A47" s="70" t="s">
        <v>311</v>
      </c>
      <c r="B47" s="87" t="s">
        <v>16</v>
      </c>
      <c r="C47" s="192" t="s">
        <v>120</v>
      </c>
      <c r="D47" s="193"/>
      <c r="E47" s="194" t="str">
        <f t="shared" ref="E47:E68" si="65">IF(D47*14=0,"",D47*14)</f>
        <v/>
      </c>
      <c r="F47" s="195">
        <v>2</v>
      </c>
      <c r="G47" s="194">
        <f>IF(F47*14=0,"",F47*14)</f>
        <v>28</v>
      </c>
      <c r="H47" s="205">
        <v>2</v>
      </c>
      <c r="I47" s="197" t="s">
        <v>77</v>
      </c>
      <c r="J47" s="193"/>
      <c r="K47" s="198" t="str">
        <f t="shared" ref="K47:K68" si="66">IF(J47*14=0,"",J47*14)</f>
        <v/>
      </c>
      <c r="L47" s="196"/>
      <c r="M47" s="198" t="str">
        <f t="shared" ref="M47:M68" si="67">IF(L47*14=0,"",L47*14)</f>
        <v/>
      </c>
      <c r="N47" s="196"/>
      <c r="O47" s="199"/>
      <c r="P47" s="200"/>
      <c r="Q47" s="198" t="str">
        <f t="shared" ref="Q47:Q67" si="68">IF(P47*14=0,"",P47*14)</f>
        <v/>
      </c>
      <c r="R47" s="196"/>
      <c r="S47" s="198" t="str">
        <f t="shared" ref="S47:S68" si="69">IF(R47*14=0,"",R47*14)</f>
        <v/>
      </c>
      <c r="T47" s="196"/>
      <c r="U47" s="199"/>
      <c r="V47" s="193"/>
      <c r="W47" s="194" t="str">
        <f t="shared" ref="W47:W68" si="70">IF(V47*14=0,"",V47*14)</f>
        <v/>
      </c>
      <c r="X47" s="195"/>
      <c r="Y47" s="194" t="str">
        <f t="shared" ref="Y47:Y68" si="71">IF(X47*14=0,"",X47*14)</f>
        <v/>
      </c>
      <c r="Z47" s="195"/>
      <c r="AA47" s="201"/>
      <c r="AB47" s="193"/>
      <c r="AC47" s="198" t="str">
        <f t="shared" ref="AC47:AC68" si="72">IF(AB47*14=0,"",AB47*14)</f>
        <v/>
      </c>
      <c r="AD47" s="195"/>
      <c r="AE47" s="194" t="str">
        <f t="shared" ref="AE47:AE68" si="73">IF(AD47*14=0,"",AD47*14)</f>
        <v/>
      </c>
      <c r="AF47" s="195"/>
      <c r="AG47" s="201"/>
      <c r="AH47" s="193"/>
      <c r="AI47" s="194" t="str">
        <f t="shared" si="63"/>
        <v/>
      </c>
      <c r="AJ47" s="195"/>
      <c r="AK47" s="194" t="str">
        <f t="shared" si="64"/>
        <v/>
      </c>
      <c r="AL47" s="195"/>
      <c r="AM47" s="201"/>
      <c r="AN47" s="193"/>
      <c r="AO47" s="194" t="str">
        <f t="shared" ref="AO47:AO68" si="74">IF(AN47*14=0,"",AN47*14)</f>
        <v/>
      </c>
      <c r="AP47" s="195"/>
      <c r="AQ47" s="194" t="str">
        <f t="shared" ref="AQ47:AQ68" si="75">IF(AP47*14=0,"",AP47*14)</f>
        <v/>
      </c>
      <c r="AR47" s="195"/>
      <c r="AS47" s="201"/>
      <c r="AT47" s="193"/>
      <c r="AU47" s="194" t="str">
        <f t="shared" ref="AU47:AU68" si="76">IF(AT47*14=0,"",AT47*14)</f>
        <v/>
      </c>
      <c r="AV47" s="195"/>
      <c r="AW47" s="194" t="str">
        <f t="shared" ref="AW47:AW68" si="77">IF(AV47*14=0,"",AV47*14)</f>
        <v/>
      </c>
      <c r="AX47" s="195"/>
      <c r="AY47" s="201"/>
      <c r="AZ47" s="83" t="str">
        <f t="shared" si="58"/>
        <v/>
      </c>
      <c r="BA47" s="73" t="str">
        <f t="shared" si="59"/>
        <v/>
      </c>
      <c r="BB47" s="84">
        <f t="shared" si="60"/>
        <v>2</v>
      </c>
      <c r="BC47" s="73">
        <f t="shared" si="61"/>
        <v>28</v>
      </c>
      <c r="BD47" s="84">
        <f t="shared" ref="BD47:BD57" si="78">IF(H47+N47+T47+Z47+AR47+AX47=0,"",H47+N47+T47+Z47+AR47+AX47)</f>
        <v>2</v>
      </c>
      <c r="BE47" s="85">
        <f t="shared" si="62"/>
        <v>2</v>
      </c>
      <c r="BF47" s="202" t="s">
        <v>253</v>
      </c>
      <c r="BG47" s="203" t="s">
        <v>271</v>
      </c>
      <c r="BH47" s="204" t="s">
        <v>289</v>
      </c>
      <c r="BI47" s="151"/>
    </row>
    <row r="48" spans="1:61" s="191" customFormat="1" ht="15.75" customHeight="1" x14ac:dyDescent="0.25">
      <c r="A48" s="86" t="s">
        <v>186</v>
      </c>
      <c r="B48" s="71" t="s">
        <v>16</v>
      </c>
      <c r="C48" s="429" t="s">
        <v>143</v>
      </c>
      <c r="D48" s="193"/>
      <c r="E48" s="194" t="str">
        <f t="shared" si="65"/>
        <v/>
      </c>
      <c r="F48" s="195"/>
      <c r="G48" s="194" t="str">
        <f t="shared" ref="G48:G68" si="79">IF(F48*15=0,"",F48*15)</f>
        <v/>
      </c>
      <c r="H48" s="196"/>
      <c r="I48" s="197"/>
      <c r="J48" s="206"/>
      <c r="K48" s="207" t="str">
        <f t="shared" si="66"/>
        <v/>
      </c>
      <c r="L48" s="208">
        <v>2</v>
      </c>
      <c r="M48" s="207">
        <f t="shared" si="67"/>
        <v>28</v>
      </c>
      <c r="N48" s="208">
        <v>2</v>
      </c>
      <c r="O48" s="209" t="s">
        <v>77</v>
      </c>
      <c r="P48" s="200"/>
      <c r="Q48" s="198" t="str">
        <f t="shared" si="68"/>
        <v/>
      </c>
      <c r="R48" s="196"/>
      <c r="S48" s="198" t="str">
        <f t="shared" si="69"/>
        <v/>
      </c>
      <c r="T48" s="196"/>
      <c r="U48" s="199"/>
      <c r="V48" s="193"/>
      <c r="W48" s="194" t="str">
        <f t="shared" si="70"/>
        <v/>
      </c>
      <c r="X48" s="195"/>
      <c r="Y48" s="194" t="str">
        <f t="shared" si="71"/>
        <v/>
      </c>
      <c r="Z48" s="195"/>
      <c r="AA48" s="201"/>
      <c r="AB48" s="193"/>
      <c r="AC48" s="198" t="str">
        <f t="shared" si="72"/>
        <v/>
      </c>
      <c r="AD48" s="195"/>
      <c r="AE48" s="194" t="str">
        <f t="shared" si="73"/>
        <v/>
      </c>
      <c r="AF48" s="195"/>
      <c r="AG48" s="201"/>
      <c r="AH48" s="193"/>
      <c r="AI48" s="194" t="str">
        <f t="shared" si="63"/>
        <v/>
      </c>
      <c r="AJ48" s="195"/>
      <c r="AK48" s="194" t="str">
        <f t="shared" si="64"/>
        <v/>
      </c>
      <c r="AL48" s="195"/>
      <c r="AM48" s="201"/>
      <c r="AN48" s="193"/>
      <c r="AO48" s="194" t="str">
        <f t="shared" si="74"/>
        <v/>
      </c>
      <c r="AP48" s="195"/>
      <c r="AQ48" s="194" t="str">
        <f t="shared" si="75"/>
        <v/>
      </c>
      <c r="AR48" s="195"/>
      <c r="AS48" s="201"/>
      <c r="AT48" s="193"/>
      <c r="AU48" s="194" t="str">
        <f t="shared" si="76"/>
        <v/>
      </c>
      <c r="AV48" s="195"/>
      <c r="AW48" s="194" t="str">
        <f t="shared" si="77"/>
        <v/>
      </c>
      <c r="AX48" s="195"/>
      <c r="AY48" s="201"/>
      <c r="AZ48" s="83" t="str">
        <f t="shared" si="58"/>
        <v/>
      </c>
      <c r="BA48" s="73" t="str">
        <f t="shared" si="59"/>
        <v/>
      </c>
      <c r="BB48" s="84">
        <f t="shared" si="60"/>
        <v>2</v>
      </c>
      <c r="BC48" s="73">
        <f t="shared" si="61"/>
        <v>28</v>
      </c>
      <c r="BD48" s="84">
        <f t="shared" si="78"/>
        <v>2</v>
      </c>
      <c r="BE48" s="85">
        <f t="shared" si="62"/>
        <v>2</v>
      </c>
      <c r="BF48" s="255" t="s">
        <v>262</v>
      </c>
      <c r="BG48" s="203" t="s">
        <v>283</v>
      </c>
      <c r="BH48" s="414" t="s">
        <v>294</v>
      </c>
      <c r="BI48" s="151"/>
    </row>
    <row r="49" spans="1:61" s="191" customFormat="1" ht="15.75" customHeight="1" x14ac:dyDescent="0.25">
      <c r="A49" s="70" t="s">
        <v>168</v>
      </c>
      <c r="B49" s="71" t="s">
        <v>16</v>
      </c>
      <c r="C49" s="429" t="s">
        <v>75</v>
      </c>
      <c r="D49" s="193"/>
      <c r="E49" s="194" t="str">
        <f t="shared" si="65"/>
        <v/>
      </c>
      <c r="F49" s="195"/>
      <c r="G49" s="194" t="str">
        <f t="shared" si="79"/>
        <v/>
      </c>
      <c r="H49" s="196"/>
      <c r="I49" s="197"/>
      <c r="J49" s="193">
        <v>1</v>
      </c>
      <c r="K49" s="198">
        <f t="shared" si="66"/>
        <v>14</v>
      </c>
      <c r="L49" s="196">
        <v>2</v>
      </c>
      <c r="M49" s="198">
        <f t="shared" si="67"/>
        <v>28</v>
      </c>
      <c r="N49" s="196">
        <v>3</v>
      </c>
      <c r="O49" s="199" t="s">
        <v>76</v>
      </c>
      <c r="P49" s="200"/>
      <c r="Q49" s="198" t="str">
        <f t="shared" si="68"/>
        <v/>
      </c>
      <c r="R49" s="196"/>
      <c r="S49" s="198" t="str">
        <f t="shared" si="69"/>
        <v/>
      </c>
      <c r="T49" s="196"/>
      <c r="U49" s="199"/>
      <c r="V49" s="193"/>
      <c r="W49" s="194" t="str">
        <f t="shared" si="70"/>
        <v/>
      </c>
      <c r="X49" s="195"/>
      <c r="Y49" s="194" t="str">
        <f t="shared" si="71"/>
        <v/>
      </c>
      <c r="Z49" s="195"/>
      <c r="AA49" s="201"/>
      <c r="AB49" s="193"/>
      <c r="AC49" s="198" t="str">
        <f t="shared" si="72"/>
        <v/>
      </c>
      <c r="AD49" s="195"/>
      <c r="AE49" s="194" t="str">
        <f t="shared" si="73"/>
        <v/>
      </c>
      <c r="AF49" s="195"/>
      <c r="AG49" s="201"/>
      <c r="AH49" s="193"/>
      <c r="AI49" s="194" t="str">
        <f t="shared" si="63"/>
        <v/>
      </c>
      <c r="AJ49" s="195"/>
      <c r="AK49" s="194" t="str">
        <f t="shared" si="64"/>
        <v/>
      </c>
      <c r="AL49" s="195"/>
      <c r="AM49" s="201"/>
      <c r="AN49" s="193"/>
      <c r="AO49" s="194" t="str">
        <f t="shared" si="74"/>
        <v/>
      </c>
      <c r="AP49" s="195"/>
      <c r="AQ49" s="194" t="str">
        <f t="shared" si="75"/>
        <v/>
      </c>
      <c r="AR49" s="195"/>
      <c r="AS49" s="201"/>
      <c r="AT49" s="193"/>
      <c r="AU49" s="194" t="str">
        <f t="shared" si="76"/>
        <v/>
      </c>
      <c r="AV49" s="195"/>
      <c r="AW49" s="194" t="str">
        <f t="shared" si="77"/>
        <v/>
      </c>
      <c r="AX49" s="195"/>
      <c r="AY49" s="201"/>
      <c r="AZ49" s="83">
        <f t="shared" si="58"/>
        <v>1</v>
      </c>
      <c r="BA49" s="73">
        <f t="shared" si="59"/>
        <v>14</v>
      </c>
      <c r="BB49" s="84">
        <f t="shared" si="60"/>
        <v>2</v>
      </c>
      <c r="BC49" s="73">
        <f t="shared" si="61"/>
        <v>28</v>
      </c>
      <c r="BD49" s="84">
        <f t="shared" si="78"/>
        <v>3</v>
      </c>
      <c r="BE49" s="85">
        <f t="shared" si="62"/>
        <v>3</v>
      </c>
      <c r="BF49" s="426" t="s">
        <v>260</v>
      </c>
      <c r="BG49" s="255" t="s">
        <v>284</v>
      </c>
      <c r="BH49" s="204"/>
      <c r="BI49" s="151"/>
    </row>
    <row r="50" spans="1:61" s="191" customFormat="1" ht="15.75" customHeight="1" x14ac:dyDescent="0.25">
      <c r="A50" s="86" t="s">
        <v>205</v>
      </c>
      <c r="B50" s="71" t="s">
        <v>16</v>
      </c>
      <c r="C50" s="192" t="s">
        <v>144</v>
      </c>
      <c r="D50" s="193">
        <v>1</v>
      </c>
      <c r="E50" s="198">
        <f t="shared" si="65"/>
        <v>14</v>
      </c>
      <c r="F50" s="196">
        <v>1</v>
      </c>
      <c r="G50" s="198">
        <f t="shared" ref="G50" si="80">IF(F50*14=0,"",F50*14)</f>
        <v>14</v>
      </c>
      <c r="H50" s="196">
        <v>2</v>
      </c>
      <c r="I50" s="199" t="s">
        <v>77</v>
      </c>
      <c r="J50" s="193"/>
      <c r="K50" s="198"/>
      <c r="L50" s="196"/>
      <c r="M50" s="198"/>
      <c r="N50" s="196"/>
      <c r="O50" s="199"/>
      <c r="P50" s="200"/>
      <c r="Q50" s="198" t="str">
        <f t="shared" si="68"/>
        <v/>
      </c>
      <c r="R50" s="196"/>
      <c r="S50" s="198" t="str">
        <f t="shared" si="69"/>
        <v/>
      </c>
      <c r="T50" s="196"/>
      <c r="U50" s="199"/>
      <c r="V50" s="193"/>
      <c r="W50" s="194" t="str">
        <f t="shared" si="70"/>
        <v/>
      </c>
      <c r="X50" s="195"/>
      <c r="Y50" s="194" t="str">
        <f t="shared" si="71"/>
        <v/>
      </c>
      <c r="Z50" s="195"/>
      <c r="AA50" s="201"/>
      <c r="AB50" s="193"/>
      <c r="AC50" s="198" t="str">
        <f t="shared" si="72"/>
        <v/>
      </c>
      <c r="AD50" s="195"/>
      <c r="AE50" s="194" t="str">
        <f t="shared" si="73"/>
        <v/>
      </c>
      <c r="AF50" s="195"/>
      <c r="AG50" s="201"/>
      <c r="AH50" s="193"/>
      <c r="AI50" s="194" t="str">
        <f t="shared" si="63"/>
        <v/>
      </c>
      <c r="AJ50" s="195"/>
      <c r="AK50" s="194" t="str">
        <f t="shared" si="64"/>
        <v/>
      </c>
      <c r="AL50" s="195"/>
      <c r="AM50" s="201"/>
      <c r="AN50" s="193"/>
      <c r="AO50" s="194" t="str">
        <f t="shared" si="74"/>
        <v/>
      </c>
      <c r="AP50" s="195"/>
      <c r="AQ50" s="194" t="str">
        <f t="shared" si="75"/>
        <v/>
      </c>
      <c r="AR50" s="195"/>
      <c r="AS50" s="201"/>
      <c r="AT50" s="193"/>
      <c r="AU50" s="194" t="str">
        <f t="shared" si="76"/>
        <v/>
      </c>
      <c r="AV50" s="195"/>
      <c r="AW50" s="194" t="str">
        <f t="shared" si="77"/>
        <v/>
      </c>
      <c r="AX50" s="195"/>
      <c r="AY50" s="201"/>
      <c r="AZ50" s="83">
        <f t="shared" si="58"/>
        <v>1</v>
      </c>
      <c r="BA50" s="73">
        <f t="shared" si="59"/>
        <v>14</v>
      </c>
      <c r="BB50" s="84">
        <f t="shared" si="60"/>
        <v>1</v>
      </c>
      <c r="BC50" s="73">
        <f t="shared" si="61"/>
        <v>14</v>
      </c>
      <c r="BD50" s="84">
        <f t="shared" si="78"/>
        <v>2</v>
      </c>
      <c r="BE50" s="85">
        <f t="shared" si="62"/>
        <v>2</v>
      </c>
      <c r="BF50" s="202" t="s">
        <v>253</v>
      </c>
      <c r="BG50" s="203" t="s">
        <v>285</v>
      </c>
      <c r="BH50" s="204" t="s">
        <v>295</v>
      </c>
      <c r="BI50" s="151"/>
    </row>
    <row r="51" spans="1:61" s="191" customFormat="1" ht="15.75" customHeight="1" x14ac:dyDescent="0.25">
      <c r="A51" s="86" t="s">
        <v>206</v>
      </c>
      <c r="B51" s="71" t="s">
        <v>16</v>
      </c>
      <c r="C51" s="415" t="s">
        <v>121</v>
      </c>
      <c r="D51" s="193"/>
      <c r="E51" s="194" t="str">
        <f t="shared" si="65"/>
        <v/>
      </c>
      <c r="F51" s="195"/>
      <c r="G51" s="194" t="str">
        <f t="shared" si="79"/>
        <v/>
      </c>
      <c r="H51" s="196"/>
      <c r="I51" s="197"/>
      <c r="J51" s="193"/>
      <c r="K51" s="198" t="str">
        <f t="shared" si="66"/>
        <v/>
      </c>
      <c r="L51" s="196"/>
      <c r="M51" s="198" t="str">
        <f t="shared" si="67"/>
        <v/>
      </c>
      <c r="N51" s="196"/>
      <c r="O51" s="199"/>
      <c r="P51" s="210">
        <v>1</v>
      </c>
      <c r="Q51" s="207">
        <f t="shared" si="68"/>
        <v>14</v>
      </c>
      <c r="R51" s="208">
        <v>2</v>
      </c>
      <c r="S51" s="207">
        <f t="shared" si="69"/>
        <v>28</v>
      </c>
      <c r="T51" s="208">
        <v>3</v>
      </c>
      <c r="U51" s="209" t="s">
        <v>16</v>
      </c>
      <c r="V51" s="193"/>
      <c r="W51" s="194" t="str">
        <f t="shared" si="70"/>
        <v/>
      </c>
      <c r="X51" s="195"/>
      <c r="Y51" s="194" t="str">
        <f t="shared" si="71"/>
        <v/>
      </c>
      <c r="Z51" s="195"/>
      <c r="AA51" s="201"/>
      <c r="AB51" s="193"/>
      <c r="AC51" s="198" t="str">
        <f t="shared" si="72"/>
        <v/>
      </c>
      <c r="AD51" s="195"/>
      <c r="AE51" s="194" t="str">
        <f t="shared" si="73"/>
        <v/>
      </c>
      <c r="AF51" s="195"/>
      <c r="AG51" s="201"/>
      <c r="AH51" s="193"/>
      <c r="AI51" s="194" t="str">
        <f t="shared" si="63"/>
        <v/>
      </c>
      <c r="AJ51" s="195"/>
      <c r="AK51" s="194" t="str">
        <f t="shared" si="64"/>
        <v/>
      </c>
      <c r="AL51" s="195"/>
      <c r="AM51" s="201"/>
      <c r="AN51" s="193"/>
      <c r="AO51" s="194" t="str">
        <f t="shared" si="74"/>
        <v/>
      </c>
      <c r="AP51" s="195"/>
      <c r="AQ51" s="194" t="str">
        <f t="shared" si="75"/>
        <v/>
      </c>
      <c r="AR51" s="195"/>
      <c r="AS51" s="201"/>
      <c r="AT51" s="193"/>
      <c r="AU51" s="194" t="str">
        <f t="shared" si="76"/>
        <v/>
      </c>
      <c r="AV51" s="195"/>
      <c r="AW51" s="194" t="str">
        <f t="shared" si="77"/>
        <v/>
      </c>
      <c r="AX51" s="195"/>
      <c r="AY51" s="201"/>
      <c r="AZ51" s="83">
        <f t="shared" si="58"/>
        <v>1</v>
      </c>
      <c r="BA51" s="73">
        <f t="shared" si="59"/>
        <v>14</v>
      </c>
      <c r="BB51" s="84">
        <f t="shared" si="60"/>
        <v>2</v>
      </c>
      <c r="BC51" s="73">
        <f t="shared" si="61"/>
        <v>28</v>
      </c>
      <c r="BD51" s="84">
        <f t="shared" si="78"/>
        <v>3</v>
      </c>
      <c r="BE51" s="85">
        <f t="shared" si="62"/>
        <v>3</v>
      </c>
      <c r="BF51" s="255" t="s">
        <v>262</v>
      </c>
      <c r="BG51" s="202" t="s">
        <v>286</v>
      </c>
      <c r="BH51" s="414" t="s">
        <v>296</v>
      </c>
      <c r="BI51" s="151"/>
    </row>
    <row r="52" spans="1:61" s="191" customFormat="1" ht="15.75" customHeight="1" x14ac:dyDescent="0.25">
      <c r="A52" s="86" t="s">
        <v>207</v>
      </c>
      <c r="B52" s="71" t="s">
        <v>16</v>
      </c>
      <c r="C52" s="415" t="s">
        <v>122</v>
      </c>
      <c r="D52" s="193"/>
      <c r="E52" s="194" t="str">
        <f t="shared" si="65"/>
        <v/>
      </c>
      <c r="F52" s="195"/>
      <c r="G52" s="194" t="str">
        <f t="shared" si="79"/>
        <v/>
      </c>
      <c r="H52" s="196"/>
      <c r="I52" s="197"/>
      <c r="J52" s="193"/>
      <c r="K52" s="198" t="str">
        <f t="shared" si="66"/>
        <v/>
      </c>
      <c r="L52" s="196"/>
      <c r="M52" s="198" t="str">
        <f t="shared" si="67"/>
        <v/>
      </c>
      <c r="N52" s="196"/>
      <c r="O52" s="199"/>
      <c r="P52" s="210">
        <v>1</v>
      </c>
      <c r="Q52" s="207">
        <f t="shared" si="68"/>
        <v>14</v>
      </c>
      <c r="R52" s="208">
        <v>2</v>
      </c>
      <c r="S52" s="207">
        <f t="shared" si="69"/>
        <v>28</v>
      </c>
      <c r="T52" s="208">
        <v>3</v>
      </c>
      <c r="U52" s="209" t="s">
        <v>76</v>
      </c>
      <c r="V52" s="193"/>
      <c r="W52" s="194" t="str">
        <f t="shared" si="70"/>
        <v/>
      </c>
      <c r="X52" s="195"/>
      <c r="Y52" s="194" t="str">
        <f t="shared" si="71"/>
        <v/>
      </c>
      <c r="Z52" s="195"/>
      <c r="AA52" s="201"/>
      <c r="AB52" s="193"/>
      <c r="AC52" s="198" t="str">
        <f t="shared" si="72"/>
        <v/>
      </c>
      <c r="AD52" s="195"/>
      <c r="AE52" s="194" t="str">
        <f t="shared" si="73"/>
        <v/>
      </c>
      <c r="AF52" s="195"/>
      <c r="AG52" s="201"/>
      <c r="AH52" s="193"/>
      <c r="AI52" s="194" t="str">
        <f t="shared" si="63"/>
        <v/>
      </c>
      <c r="AJ52" s="195"/>
      <c r="AK52" s="194" t="str">
        <f t="shared" si="64"/>
        <v/>
      </c>
      <c r="AL52" s="195"/>
      <c r="AM52" s="201"/>
      <c r="AN52" s="193"/>
      <c r="AO52" s="194" t="str">
        <f t="shared" si="74"/>
        <v/>
      </c>
      <c r="AP52" s="195"/>
      <c r="AQ52" s="194" t="str">
        <f t="shared" si="75"/>
        <v/>
      </c>
      <c r="AR52" s="195"/>
      <c r="AS52" s="201"/>
      <c r="AT52" s="193"/>
      <c r="AU52" s="194" t="str">
        <f t="shared" si="76"/>
        <v/>
      </c>
      <c r="AV52" s="195"/>
      <c r="AW52" s="194" t="str">
        <f t="shared" si="77"/>
        <v/>
      </c>
      <c r="AX52" s="195"/>
      <c r="AY52" s="201"/>
      <c r="AZ52" s="83">
        <f t="shared" si="58"/>
        <v>1</v>
      </c>
      <c r="BA52" s="73">
        <f t="shared" si="59"/>
        <v>14</v>
      </c>
      <c r="BB52" s="84">
        <f t="shared" si="60"/>
        <v>2</v>
      </c>
      <c r="BC52" s="73">
        <f t="shared" si="61"/>
        <v>28</v>
      </c>
      <c r="BD52" s="84">
        <f t="shared" si="78"/>
        <v>3</v>
      </c>
      <c r="BE52" s="85">
        <f t="shared" si="62"/>
        <v>3</v>
      </c>
      <c r="BF52" s="255" t="s">
        <v>262</v>
      </c>
      <c r="BG52" s="203" t="s">
        <v>287</v>
      </c>
      <c r="BH52" s="414" t="s">
        <v>297</v>
      </c>
      <c r="BI52" s="151"/>
    </row>
    <row r="53" spans="1:61" s="191" customFormat="1" ht="15.75" customHeight="1" x14ac:dyDescent="0.25">
      <c r="A53" s="70" t="s">
        <v>187</v>
      </c>
      <c r="B53" s="71" t="s">
        <v>16</v>
      </c>
      <c r="C53" s="415" t="s">
        <v>81</v>
      </c>
      <c r="D53" s="211"/>
      <c r="E53" s="194" t="str">
        <f t="shared" si="65"/>
        <v/>
      </c>
      <c r="F53" s="212"/>
      <c r="G53" s="213" t="str">
        <f t="shared" si="79"/>
        <v/>
      </c>
      <c r="H53" s="212"/>
      <c r="I53" s="214"/>
      <c r="J53" s="215">
        <v>1</v>
      </c>
      <c r="K53" s="207">
        <f t="shared" si="66"/>
        <v>14</v>
      </c>
      <c r="L53" s="216">
        <v>1</v>
      </c>
      <c r="M53" s="207">
        <f t="shared" si="67"/>
        <v>14</v>
      </c>
      <c r="N53" s="216">
        <v>2</v>
      </c>
      <c r="O53" s="217" t="s">
        <v>76</v>
      </c>
      <c r="P53" s="211"/>
      <c r="Q53" s="198" t="str">
        <f t="shared" si="68"/>
        <v/>
      </c>
      <c r="R53" s="212"/>
      <c r="S53" s="198" t="str">
        <f t="shared" si="69"/>
        <v/>
      </c>
      <c r="T53" s="218"/>
      <c r="U53" s="214"/>
      <c r="V53" s="219"/>
      <c r="W53" s="194" t="str">
        <f t="shared" si="70"/>
        <v/>
      </c>
      <c r="X53" s="212"/>
      <c r="Y53" s="194" t="str">
        <f t="shared" si="71"/>
        <v/>
      </c>
      <c r="Z53" s="212"/>
      <c r="AA53" s="220"/>
      <c r="AB53" s="219"/>
      <c r="AC53" s="198" t="str">
        <f t="shared" si="72"/>
        <v/>
      </c>
      <c r="AD53" s="212"/>
      <c r="AE53" s="194" t="str">
        <f t="shared" si="73"/>
        <v/>
      </c>
      <c r="AF53" s="212"/>
      <c r="AG53" s="220"/>
      <c r="AH53" s="211"/>
      <c r="AI53" s="194" t="str">
        <f t="shared" si="63"/>
        <v/>
      </c>
      <c r="AJ53" s="212"/>
      <c r="AK53" s="194" t="str">
        <f t="shared" si="64"/>
        <v/>
      </c>
      <c r="AL53" s="212"/>
      <c r="AM53" s="214"/>
      <c r="AN53" s="219"/>
      <c r="AO53" s="194" t="str">
        <f t="shared" si="74"/>
        <v/>
      </c>
      <c r="AP53" s="212"/>
      <c r="AQ53" s="194" t="str">
        <f t="shared" si="75"/>
        <v/>
      </c>
      <c r="AR53" s="212"/>
      <c r="AS53" s="220"/>
      <c r="AT53" s="211"/>
      <c r="AU53" s="194" t="str">
        <f t="shared" si="76"/>
        <v/>
      </c>
      <c r="AV53" s="212"/>
      <c r="AW53" s="194" t="str">
        <f t="shared" si="77"/>
        <v/>
      </c>
      <c r="AX53" s="212"/>
      <c r="AY53" s="214"/>
      <c r="AZ53" s="83">
        <f t="shared" si="58"/>
        <v>1</v>
      </c>
      <c r="BA53" s="73">
        <f t="shared" si="59"/>
        <v>14</v>
      </c>
      <c r="BB53" s="84">
        <f t="shared" si="60"/>
        <v>1</v>
      </c>
      <c r="BC53" s="73">
        <f t="shared" si="61"/>
        <v>14</v>
      </c>
      <c r="BD53" s="84">
        <f t="shared" si="78"/>
        <v>2</v>
      </c>
      <c r="BE53" s="221">
        <f>IF(D53+F53+J53+L53+P53+R53+V53+X53+AN53+AP53+AT53+AV53=0,"",D53+F53+J53+L53+P53+R53+V53+X53+AN53+AP53+AT53+AV53)</f>
        <v>2</v>
      </c>
      <c r="BF53" s="255" t="s">
        <v>262</v>
      </c>
      <c r="BG53" s="203" t="s">
        <v>288</v>
      </c>
      <c r="BH53" s="414" t="s">
        <v>298</v>
      </c>
      <c r="BI53" s="151"/>
    </row>
    <row r="54" spans="1:61" s="191" customFormat="1" ht="15.75" customHeight="1" x14ac:dyDescent="0.25">
      <c r="A54" s="86" t="s">
        <v>208</v>
      </c>
      <c r="B54" s="71" t="s">
        <v>16</v>
      </c>
      <c r="C54" s="234" t="s">
        <v>82</v>
      </c>
      <c r="D54" s="222"/>
      <c r="E54" s="194" t="str">
        <f t="shared" si="65"/>
        <v/>
      </c>
      <c r="F54" s="223"/>
      <c r="G54" s="213" t="str">
        <f t="shared" si="79"/>
        <v/>
      </c>
      <c r="H54" s="223"/>
      <c r="I54" s="224"/>
      <c r="J54" s="225"/>
      <c r="K54" s="198" t="str">
        <f t="shared" si="66"/>
        <v/>
      </c>
      <c r="L54" s="223"/>
      <c r="M54" s="198" t="str">
        <f t="shared" si="67"/>
        <v/>
      </c>
      <c r="N54" s="223"/>
      <c r="O54" s="226"/>
      <c r="P54" s="222"/>
      <c r="Q54" s="198" t="str">
        <f t="shared" si="68"/>
        <v/>
      </c>
      <c r="R54" s="223"/>
      <c r="S54" s="198" t="str">
        <f t="shared" si="69"/>
        <v/>
      </c>
      <c r="T54" s="223"/>
      <c r="U54" s="224"/>
      <c r="V54" s="225">
        <v>2</v>
      </c>
      <c r="W54" s="194">
        <f t="shared" si="70"/>
        <v>28</v>
      </c>
      <c r="X54" s="223">
        <v>1</v>
      </c>
      <c r="Y54" s="194">
        <f t="shared" si="71"/>
        <v>14</v>
      </c>
      <c r="Z54" s="223">
        <v>4</v>
      </c>
      <c r="AA54" s="226" t="s">
        <v>16</v>
      </c>
      <c r="AB54" s="225"/>
      <c r="AC54" s="198" t="str">
        <f t="shared" si="72"/>
        <v/>
      </c>
      <c r="AD54" s="223"/>
      <c r="AE54" s="194" t="str">
        <f t="shared" si="73"/>
        <v/>
      </c>
      <c r="AF54" s="223"/>
      <c r="AG54" s="226"/>
      <c r="AH54" s="222"/>
      <c r="AI54" s="194" t="str">
        <f t="shared" si="63"/>
        <v/>
      </c>
      <c r="AJ54" s="223"/>
      <c r="AK54" s="194" t="str">
        <f t="shared" si="64"/>
        <v/>
      </c>
      <c r="AL54" s="223"/>
      <c r="AM54" s="224"/>
      <c r="AN54" s="225"/>
      <c r="AO54" s="194" t="str">
        <f t="shared" si="74"/>
        <v/>
      </c>
      <c r="AP54" s="223"/>
      <c r="AQ54" s="194" t="str">
        <f t="shared" si="75"/>
        <v/>
      </c>
      <c r="AR54" s="223"/>
      <c r="AS54" s="226"/>
      <c r="AT54" s="222"/>
      <c r="AU54" s="194" t="str">
        <f t="shared" si="76"/>
        <v/>
      </c>
      <c r="AV54" s="223"/>
      <c r="AW54" s="194" t="str">
        <f t="shared" si="77"/>
        <v/>
      </c>
      <c r="AX54" s="223"/>
      <c r="AY54" s="224"/>
      <c r="AZ54" s="83">
        <f t="shared" si="58"/>
        <v>2</v>
      </c>
      <c r="BA54" s="73">
        <f t="shared" si="59"/>
        <v>28</v>
      </c>
      <c r="BB54" s="84">
        <f t="shared" si="60"/>
        <v>1</v>
      </c>
      <c r="BC54" s="73">
        <f t="shared" si="61"/>
        <v>14</v>
      </c>
      <c r="BD54" s="84">
        <f t="shared" si="78"/>
        <v>4</v>
      </c>
      <c r="BE54" s="227">
        <f>IF(D54+F54+J54+L54+P54+R54+V54+X54+AN54+AP54+AT54+AV54=0,"",D54+F54+J54+L54+P54+R54+V54+X54+AN54+AP54+AT54+AV54)</f>
        <v>3</v>
      </c>
      <c r="BF54" s="202" t="s">
        <v>253</v>
      </c>
      <c r="BG54" s="255" t="s">
        <v>252</v>
      </c>
      <c r="BH54" s="204" t="s">
        <v>250</v>
      </c>
      <c r="BI54" s="151"/>
    </row>
    <row r="55" spans="1:61" s="191" customFormat="1" ht="15.75" customHeight="1" x14ac:dyDescent="0.25">
      <c r="A55" s="86" t="s">
        <v>209</v>
      </c>
      <c r="B55" s="71" t="s">
        <v>16</v>
      </c>
      <c r="C55" s="234" t="s">
        <v>123</v>
      </c>
      <c r="D55" s="222"/>
      <c r="E55" s="194" t="str">
        <f t="shared" si="65"/>
        <v/>
      </c>
      <c r="F55" s="223"/>
      <c r="G55" s="213" t="str">
        <f t="shared" si="79"/>
        <v/>
      </c>
      <c r="H55" s="223"/>
      <c r="I55" s="224"/>
      <c r="J55" s="225"/>
      <c r="K55" s="198" t="str">
        <f t="shared" si="66"/>
        <v/>
      </c>
      <c r="L55" s="223"/>
      <c r="M55" s="198" t="str">
        <f t="shared" si="67"/>
        <v/>
      </c>
      <c r="N55" s="223"/>
      <c r="O55" s="226"/>
      <c r="P55" s="222"/>
      <c r="Q55" s="198" t="str">
        <f t="shared" si="68"/>
        <v/>
      </c>
      <c r="R55" s="223"/>
      <c r="S55" s="198" t="str">
        <f t="shared" si="69"/>
        <v/>
      </c>
      <c r="T55" s="223"/>
      <c r="U55" s="224"/>
      <c r="V55" s="228">
        <v>2</v>
      </c>
      <c r="W55" s="229">
        <f t="shared" si="70"/>
        <v>28</v>
      </c>
      <c r="X55" s="230">
        <v>2</v>
      </c>
      <c r="Y55" s="229">
        <f t="shared" si="71"/>
        <v>28</v>
      </c>
      <c r="Z55" s="230">
        <v>5</v>
      </c>
      <c r="AA55" s="231" t="s">
        <v>16</v>
      </c>
      <c r="AB55" s="225"/>
      <c r="AC55" s="198" t="str">
        <f t="shared" si="72"/>
        <v/>
      </c>
      <c r="AD55" s="223"/>
      <c r="AE55" s="194" t="str">
        <f t="shared" si="73"/>
        <v/>
      </c>
      <c r="AF55" s="223"/>
      <c r="AG55" s="226"/>
      <c r="AH55" s="222"/>
      <c r="AI55" s="194" t="str">
        <f t="shared" si="63"/>
        <v/>
      </c>
      <c r="AJ55" s="223"/>
      <c r="AK55" s="194" t="str">
        <f t="shared" si="64"/>
        <v/>
      </c>
      <c r="AL55" s="223"/>
      <c r="AM55" s="224"/>
      <c r="AN55" s="225"/>
      <c r="AO55" s="194" t="str">
        <f t="shared" si="74"/>
        <v/>
      </c>
      <c r="AP55" s="223"/>
      <c r="AQ55" s="194" t="str">
        <f t="shared" si="75"/>
        <v/>
      </c>
      <c r="AR55" s="223"/>
      <c r="AS55" s="226"/>
      <c r="AT55" s="222"/>
      <c r="AU55" s="194" t="str">
        <f t="shared" si="76"/>
        <v/>
      </c>
      <c r="AV55" s="223"/>
      <c r="AW55" s="194" t="str">
        <f t="shared" si="77"/>
        <v/>
      </c>
      <c r="AX55" s="223"/>
      <c r="AY55" s="224"/>
      <c r="AZ55" s="83">
        <f t="shared" si="58"/>
        <v>2</v>
      </c>
      <c r="BA55" s="73">
        <f t="shared" si="59"/>
        <v>28</v>
      </c>
      <c r="BB55" s="232">
        <f t="shared" ref="BB55:BB68" si="81">IF(F55+L55+R55+X55+AP55+AV55=0,"",F55+L55+R55+X55+AP55+AV55)</f>
        <v>2</v>
      </c>
      <c r="BC55" s="73">
        <f t="shared" si="61"/>
        <v>28</v>
      </c>
      <c r="BD55" s="84">
        <f t="shared" si="78"/>
        <v>5</v>
      </c>
      <c r="BE55" s="227">
        <f>IF(D55+F55+J55+L55+P55+R55+V55+X55+AN55+AP55+AT55+AV55=0,"",D55+F55+J55+L55+P55+R55+V55+X55+AN55+AP55+AT55+AV55)</f>
        <v>4</v>
      </c>
      <c r="BF55" s="255" t="s">
        <v>262</v>
      </c>
      <c r="BG55" s="203" t="s">
        <v>287</v>
      </c>
      <c r="BH55" s="414" t="s">
        <v>299</v>
      </c>
      <c r="BI55" s="151"/>
    </row>
    <row r="56" spans="1:61" s="191" customFormat="1" ht="15.75" customHeight="1" x14ac:dyDescent="0.25">
      <c r="A56" s="86" t="s">
        <v>210</v>
      </c>
      <c r="B56" s="71" t="s">
        <v>16</v>
      </c>
      <c r="C56" s="234" t="s">
        <v>124</v>
      </c>
      <c r="D56" s="211"/>
      <c r="E56" s="194" t="str">
        <f t="shared" si="65"/>
        <v/>
      </c>
      <c r="F56" s="212"/>
      <c r="G56" s="213" t="str">
        <f t="shared" si="79"/>
        <v/>
      </c>
      <c r="H56" s="212"/>
      <c r="I56" s="214"/>
      <c r="J56" s="219"/>
      <c r="K56" s="198" t="str">
        <f t="shared" si="66"/>
        <v/>
      </c>
      <c r="L56" s="212"/>
      <c r="M56" s="198" t="str">
        <f t="shared" si="67"/>
        <v/>
      </c>
      <c r="N56" s="212"/>
      <c r="O56" s="220"/>
      <c r="P56" s="211"/>
      <c r="Q56" s="198" t="str">
        <f t="shared" si="68"/>
        <v/>
      </c>
      <c r="R56" s="212"/>
      <c r="S56" s="198" t="str">
        <f t="shared" si="69"/>
        <v/>
      </c>
      <c r="T56" s="212"/>
      <c r="U56" s="214"/>
      <c r="V56" s="215">
        <v>2</v>
      </c>
      <c r="W56" s="229">
        <f t="shared" si="70"/>
        <v>28</v>
      </c>
      <c r="X56" s="216">
        <v>2</v>
      </c>
      <c r="Y56" s="229">
        <f t="shared" si="71"/>
        <v>28</v>
      </c>
      <c r="Z56" s="216">
        <v>5</v>
      </c>
      <c r="AA56" s="217" t="s">
        <v>16</v>
      </c>
      <c r="AB56" s="219"/>
      <c r="AC56" s="198" t="str">
        <f t="shared" si="72"/>
        <v/>
      </c>
      <c r="AD56" s="212"/>
      <c r="AE56" s="194" t="str">
        <f t="shared" si="73"/>
        <v/>
      </c>
      <c r="AF56" s="212"/>
      <c r="AG56" s="220"/>
      <c r="AH56" s="211"/>
      <c r="AI56" s="194" t="str">
        <f t="shared" si="63"/>
        <v/>
      </c>
      <c r="AJ56" s="212"/>
      <c r="AK56" s="194" t="str">
        <f t="shared" si="64"/>
        <v/>
      </c>
      <c r="AL56" s="212"/>
      <c r="AM56" s="214"/>
      <c r="AN56" s="219"/>
      <c r="AO56" s="194" t="str">
        <f t="shared" si="74"/>
        <v/>
      </c>
      <c r="AP56" s="212"/>
      <c r="AQ56" s="194" t="str">
        <f t="shared" si="75"/>
        <v/>
      </c>
      <c r="AR56" s="212"/>
      <c r="AS56" s="220"/>
      <c r="AT56" s="211"/>
      <c r="AU56" s="194" t="str">
        <f t="shared" si="76"/>
        <v/>
      </c>
      <c r="AV56" s="212"/>
      <c r="AW56" s="194" t="str">
        <f t="shared" si="77"/>
        <v/>
      </c>
      <c r="AX56" s="212"/>
      <c r="AY56" s="214"/>
      <c r="AZ56" s="83">
        <f t="shared" si="58"/>
        <v>2</v>
      </c>
      <c r="BA56" s="73">
        <f t="shared" si="59"/>
        <v>28</v>
      </c>
      <c r="BB56" s="232">
        <f t="shared" si="81"/>
        <v>2</v>
      </c>
      <c r="BC56" s="73">
        <f t="shared" si="61"/>
        <v>28</v>
      </c>
      <c r="BD56" s="84">
        <f t="shared" si="78"/>
        <v>5</v>
      </c>
      <c r="BE56" s="227">
        <f>IF(D56+F56+J56+L56+P56+R56+V56+X56+AN56+AP56+AT56+AV56=0,"",D56+F56+J56+L56+P56+R56+V56+X56+AN56+AP56+AT56+AV56)</f>
        <v>4</v>
      </c>
      <c r="BF56" s="255" t="s">
        <v>262</v>
      </c>
      <c r="BG56" s="203" t="s">
        <v>287</v>
      </c>
      <c r="BH56" s="414" t="s">
        <v>300</v>
      </c>
      <c r="BI56" s="151"/>
    </row>
    <row r="57" spans="1:61" s="191" customFormat="1" ht="15.75" customHeight="1" x14ac:dyDescent="0.25">
      <c r="A57" s="233" t="s">
        <v>134</v>
      </c>
      <c r="B57" s="71" t="s">
        <v>16</v>
      </c>
      <c r="C57" s="234" t="s">
        <v>125</v>
      </c>
      <c r="D57" s="211"/>
      <c r="E57" s="194" t="str">
        <f t="shared" si="65"/>
        <v/>
      </c>
      <c r="F57" s="212"/>
      <c r="G57" s="213" t="str">
        <f t="shared" si="79"/>
        <v/>
      </c>
      <c r="H57" s="212"/>
      <c r="I57" s="214"/>
      <c r="J57" s="219"/>
      <c r="K57" s="198" t="str">
        <f t="shared" si="66"/>
        <v/>
      </c>
      <c r="L57" s="212"/>
      <c r="M57" s="198" t="str">
        <f t="shared" si="67"/>
        <v/>
      </c>
      <c r="N57" s="212"/>
      <c r="O57" s="220"/>
      <c r="P57" s="211"/>
      <c r="Q57" s="198" t="str">
        <f t="shared" si="68"/>
        <v/>
      </c>
      <c r="R57" s="212"/>
      <c r="S57" s="198" t="str">
        <f t="shared" si="69"/>
        <v/>
      </c>
      <c r="T57" s="212"/>
      <c r="U57" s="214"/>
      <c r="V57" s="219">
        <v>1</v>
      </c>
      <c r="W57" s="194">
        <f t="shared" si="70"/>
        <v>14</v>
      </c>
      <c r="X57" s="212">
        <v>1</v>
      </c>
      <c r="Y57" s="194">
        <f t="shared" si="71"/>
        <v>14</v>
      </c>
      <c r="Z57" s="212">
        <v>2</v>
      </c>
      <c r="AA57" s="220" t="s">
        <v>76</v>
      </c>
      <c r="AB57" s="219"/>
      <c r="AC57" s="198" t="str">
        <f t="shared" si="72"/>
        <v/>
      </c>
      <c r="AD57" s="212"/>
      <c r="AE57" s="194" t="str">
        <f t="shared" si="73"/>
        <v/>
      </c>
      <c r="AF57" s="212"/>
      <c r="AG57" s="220"/>
      <c r="AH57" s="211"/>
      <c r="AI57" s="194" t="str">
        <f t="shared" si="63"/>
        <v/>
      </c>
      <c r="AJ57" s="212"/>
      <c r="AK57" s="194" t="str">
        <f t="shared" si="64"/>
        <v/>
      </c>
      <c r="AL57" s="212"/>
      <c r="AM57" s="214"/>
      <c r="AN57" s="219"/>
      <c r="AO57" s="194" t="str">
        <f t="shared" si="74"/>
        <v/>
      </c>
      <c r="AP57" s="212"/>
      <c r="AQ57" s="194" t="str">
        <f t="shared" si="75"/>
        <v/>
      </c>
      <c r="AR57" s="212"/>
      <c r="AS57" s="220"/>
      <c r="AT57" s="211"/>
      <c r="AU57" s="194" t="str">
        <f t="shared" si="76"/>
        <v/>
      </c>
      <c r="AV57" s="212"/>
      <c r="AW57" s="194" t="str">
        <f t="shared" si="77"/>
        <v/>
      </c>
      <c r="AX57" s="212"/>
      <c r="AY57" s="214"/>
      <c r="AZ57" s="83">
        <f t="shared" si="58"/>
        <v>1</v>
      </c>
      <c r="BA57" s="73">
        <f t="shared" si="59"/>
        <v>14</v>
      </c>
      <c r="BB57" s="232">
        <f t="shared" si="81"/>
        <v>1</v>
      </c>
      <c r="BC57" s="73">
        <f t="shared" si="61"/>
        <v>14</v>
      </c>
      <c r="BD57" s="84">
        <f t="shared" si="78"/>
        <v>2</v>
      </c>
      <c r="BE57" s="227">
        <f>IF(D57+F57+J57+L57+P57+R57+V57+X57+AN57+AP57+AT57+AV57=0,"",D57+F57+J57+L57+P57+R57+V57+X57+AN57+AP57+AT57+AV57)</f>
        <v>2</v>
      </c>
      <c r="BF57" s="202" t="s">
        <v>253</v>
      </c>
      <c r="BG57" s="235" t="s">
        <v>289</v>
      </c>
      <c r="BH57" s="204" t="s">
        <v>301</v>
      </c>
      <c r="BI57" s="151"/>
    </row>
    <row r="58" spans="1:61" s="191" customFormat="1" ht="15.75" customHeight="1" x14ac:dyDescent="0.25">
      <c r="A58" s="86" t="s">
        <v>211</v>
      </c>
      <c r="B58" s="71" t="s">
        <v>16</v>
      </c>
      <c r="C58" s="234" t="s">
        <v>83</v>
      </c>
      <c r="D58" s="211"/>
      <c r="E58" s="194" t="str">
        <f t="shared" si="65"/>
        <v/>
      </c>
      <c r="F58" s="212"/>
      <c r="G58" s="213" t="str">
        <f t="shared" si="79"/>
        <v/>
      </c>
      <c r="H58" s="212"/>
      <c r="I58" s="214"/>
      <c r="J58" s="219"/>
      <c r="K58" s="198" t="str">
        <f t="shared" si="66"/>
        <v/>
      </c>
      <c r="L58" s="212"/>
      <c r="M58" s="198" t="str">
        <f t="shared" si="67"/>
        <v/>
      </c>
      <c r="N58" s="212"/>
      <c r="O58" s="220"/>
      <c r="P58" s="211"/>
      <c r="Q58" s="198" t="str">
        <f t="shared" si="68"/>
        <v/>
      </c>
      <c r="R58" s="212"/>
      <c r="S58" s="198" t="str">
        <f t="shared" si="69"/>
        <v/>
      </c>
      <c r="T58" s="212"/>
      <c r="U58" s="214"/>
      <c r="V58" s="219"/>
      <c r="W58" s="194" t="str">
        <f t="shared" si="70"/>
        <v/>
      </c>
      <c r="X58" s="212"/>
      <c r="Y58" s="194" t="str">
        <f t="shared" si="71"/>
        <v/>
      </c>
      <c r="Z58" s="212"/>
      <c r="AA58" s="220"/>
      <c r="AB58" s="219">
        <v>2</v>
      </c>
      <c r="AC58" s="198">
        <f t="shared" si="72"/>
        <v>28</v>
      </c>
      <c r="AD58" s="212">
        <v>1</v>
      </c>
      <c r="AE58" s="194">
        <f t="shared" si="73"/>
        <v>14</v>
      </c>
      <c r="AF58" s="212">
        <v>4</v>
      </c>
      <c r="AG58" s="220" t="s">
        <v>76</v>
      </c>
      <c r="AH58" s="211"/>
      <c r="AI58" s="194" t="str">
        <f t="shared" si="63"/>
        <v/>
      </c>
      <c r="AJ58" s="212"/>
      <c r="AK58" s="194" t="str">
        <f t="shared" si="64"/>
        <v/>
      </c>
      <c r="AL58" s="212"/>
      <c r="AM58" s="214"/>
      <c r="AN58" s="219"/>
      <c r="AO58" s="194" t="str">
        <f t="shared" si="74"/>
        <v/>
      </c>
      <c r="AP58" s="212"/>
      <c r="AQ58" s="194" t="str">
        <f t="shared" si="75"/>
        <v/>
      </c>
      <c r="AR58" s="212"/>
      <c r="AS58" s="220"/>
      <c r="AT58" s="211"/>
      <c r="AU58" s="194" t="str">
        <f t="shared" si="76"/>
        <v/>
      </c>
      <c r="AV58" s="212"/>
      <c r="AW58" s="194" t="str">
        <f t="shared" si="77"/>
        <v/>
      </c>
      <c r="AX58" s="212"/>
      <c r="AY58" s="214"/>
      <c r="AZ58" s="83">
        <f t="shared" si="58"/>
        <v>2</v>
      </c>
      <c r="BA58" s="73">
        <f t="shared" si="59"/>
        <v>28</v>
      </c>
      <c r="BB58" s="84">
        <f t="shared" ref="BB58:BB66" si="82">IF(F58+L58+R58+X58+AD58+AJ58+AP58+AV58=0,"",F58+L58+R58+X58+AD58+AJ58+AP58+AV58)</f>
        <v>1</v>
      </c>
      <c r="BC58" s="73">
        <f t="shared" si="61"/>
        <v>14</v>
      </c>
      <c r="BD58" s="84">
        <f>IF(H58+N58+T58+Z58+AF58+AL58+AR58+AX58=0,"",H58+N58+T58+Z58+AF58+AL58+AR58+AX58)</f>
        <v>4</v>
      </c>
      <c r="BE58" s="85">
        <f t="shared" ref="BE58:BE68" si="83">IF(D58+F58+J58+L58+P58+R58+V58+X58+AB58+AD58+AH58+AJ58+AN58+AP58+AT58+AV58=0,"",D58+F58+J58+L58+P58+R58+V58+X58+AB58+AD58+AH58+AJ58+AN58+AP58+AT58+AV58)</f>
        <v>3</v>
      </c>
      <c r="BF58" s="202" t="s">
        <v>253</v>
      </c>
      <c r="BG58" s="255" t="s">
        <v>252</v>
      </c>
      <c r="BH58" s="204" t="s">
        <v>250</v>
      </c>
      <c r="BI58" s="151"/>
    </row>
    <row r="59" spans="1:61" s="191" customFormat="1" ht="15.75" customHeight="1" x14ac:dyDescent="0.25">
      <c r="A59" s="233" t="s">
        <v>212</v>
      </c>
      <c r="B59" s="71" t="s">
        <v>16</v>
      </c>
      <c r="C59" s="234" t="s">
        <v>126</v>
      </c>
      <c r="D59" s="211"/>
      <c r="E59" s="194" t="str">
        <f t="shared" si="65"/>
        <v/>
      </c>
      <c r="F59" s="212"/>
      <c r="G59" s="213" t="str">
        <f t="shared" si="79"/>
        <v/>
      </c>
      <c r="H59" s="212"/>
      <c r="I59" s="214"/>
      <c r="J59" s="219"/>
      <c r="K59" s="198" t="str">
        <f t="shared" si="66"/>
        <v/>
      </c>
      <c r="L59" s="212"/>
      <c r="M59" s="198" t="str">
        <f t="shared" si="67"/>
        <v/>
      </c>
      <c r="N59" s="212"/>
      <c r="O59" s="220"/>
      <c r="P59" s="211"/>
      <c r="Q59" s="198" t="str">
        <f t="shared" si="68"/>
        <v/>
      </c>
      <c r="R59" s="212"/>
      <c r="S59" s="198" t="str">
        <f t="shared" si="69"/>
        <v/>
      </c>
      <c r="T59" s="212"/>
      <c r="U59" s="214"/>
      <c r="V59" s="219"/>
      <c r="W59" s="194" t="str">
        <f t="shared" si="70"/>
        <v/>
      </c>
      <c r="X59" s="212"/>
      <c r="Y59" s="194" t="str">
        <f t="shared" si="71"/>
        <v/>
      </c>
      <c r="Z59" s="212"/>
      <c r="AA59" s="220"/>
      <c r="AB59" s="219">
        <v>1</v>
      </c>
      <c r="AC59" s="198">
        <f t="shared" si="72"/>
        <v>14</v>
      </c>
      <c r="AD59" s="212">
        <v>1</v>
      </c>
      <c r="AE59" s="194">
        <f t="shared" si="73"/>
        <v>14</v>
      </c>
      <c r="AF59" s="212">
        <v>3</v>
      </c>
      <c r="AG59" s="220" t="s">
        <v>76</v>
      </c>
      <c r="AH59" s="211"/>
      <c r="AI59" s="194" t="str">
        <f t="shared" si="63"/>
        <v/>
      </c>
      <c r="AJ59" s="212"/>
      <c r="AK59" s="194" t="str">
        <f t="shared" si="64"/>
        <v/>
      </c>
      <c r="AL59" s="212"/>
      <c r="AM59" s="214"/>
      <c r="AN59" s="219"/>
      <c r="AO59" s="194" t="str">
        <f t="shared" si="74"/>
        <v/>
      </c>
      <c r="AP59" s="212"/>
      <c r="AQ59" s="194" t="str">
        <f t="shared" si="75"/>
        <v/>
      </c>
      <c r="AR59" s="212"/>
      <c r="AS59" s="220"/>
      <c r="AT59" s="211"/>
      <c r="AU59" s="194" t="str">
        <f t="shared" si="76"/>
        <v/>
      </c>
      <c r="AV59" s="212"/>
      <c r="AW59" s="194" t="str">
        <f t="shared" si="77"/>
        <v/>
      </c>
      <c r="AX59" s="212"/>
      <c r="AY59" s="214"/>
      <c r="AZ59" s="83">
        <f t="shared" si="58"/>
        <v>1</v>
      </c>
      <c r="BA59" s="73">
        <f t="shared" si="59"/>
        <v>14</v>
      </c>
      <c r="BB59" s="84">
        <f t="shared" si="82"/>
        <v>1</v>
      </c>
      <c r="BC59" s="73">
        <f t="shared" si="61"/>
        <v>14</v>
      </c>
      <c r="BD59" s="84">
        <f>IF(H59+N59+T59+Z59+AF59+AL59+AR59+AX59=0,"",H59+N59+T59+Z59+AF59+AL59+AR59+AX59)</f>
        <v>3</v>
      </c>
      <c r="BE59" s="85">
        <f t="shared" si="83"/>
        <v>2</v>
      </c>
      <c r="BF59" s="202" t="s">
        <v>253</v>
      </c>
      <c r="BG59" s="203" t="s">
        <v>290</v>
      </c>
      <c r="BH59" s="204" t="s">
        <v>280</v>
      </c>
      <c r="BI59" s="151"/>
    </row>
    <row r="60" spans="1:61" s="191" customFormat="1" ht="15.75" customHeight="1" x14ac:dyDescent="0.25">
      <c r="A60" s="233" t="s">
        <v>213</v>
      </c>
      <c r="B60" s="71" t="s">
        <v>16</v>
      </c>
      <c r="C60" s="234" t="s">
        <v>127</v>
      </c>
      <c r="D60" s="211"/>
      <c r="E60" s="194" t="str">
        <f t="shared" si="65"/>
        <v/>
      </c>
      <c r="F60" s="212"/>
      <c r="G60" s="213" t="str">
        <f t="shared" si="79"/>
        <v/>
      </c>
      <c r="H60" s="212"/>
      <c r="I60" s="214"/>
      <c r="J60" s="219"/>
      <c r="K60" s="198" t="str">
        <f t="shared" si="66"/>
        <v/>
      </c>
      <c r="L60" s="212"/>
      <c r="M60" s="198" t="str">
        <f t="shared" si="67"/>
        <v/>
      </c>
      <c r="N60" s="212"/>
      <c r="O60" s="220"/>
      <c r="P60" s="211"/>
      <c r="Q60" s="198" t="str">
        <f t="shared" si="68"/>
        <v/>
      </c>
      <c r="R60" s="212"/>
      <c r="S60" s="198" t="str">
        <f t="shared" si="69"/>
        <v/>
      </c>
      <c r="T60" s="212"/>
      <c r="U60" s="214"/>
      <c r="V60" s="219"/>
      <c r="W60" s="194" t="str">
        <f t="shared" si="70"/>
        <v/>
      </c>
      <c r="X60" s="212"/>
      <c r="Y60" s="194" t="str">
        <f t="shared" si="71"/>
        <v/>
      </c>
      <c r="Z60" s="212"/>
      <c r="AA60" s="220"/>
      <c r="AB60" s="215">
        <v>1</v>
      </c>
      <c r="AC60" s="207">
        <f t="shared" si="72"/>
        <v>14</v>
      </c>
      <c r="AD60" s="216">
        <v>2</v>
      </c>
      <c r="AE60" s="229">
        <f t="shared" si="73"/>
        <v>28</v>
      </c>
      <c r="AF60" s="216">
        <v>4</v>
      </c>
      <c r="AG60" s="217" t="s">
        <v>76</v>
      </c>
      <c r="AH60" s="211"/>
      <c r="AI60" s="194" t="str">
        <f t="shared" si="63"/>
        <v/>
      </c>
      <c r="AJ60" s="212"/>
      <c r="AK60" s="194" t="str">
        <f t="shared" si="64"/>
        <v/>
      </c>
      <c r="AL60" s="212"/>
      <c r="AM60" s="214"/>
      <c r="AN60" s="219"/>
      <c r="AO60" s="194" t="str">
        <f t="shared" si="74"/>
        <v/>
      </c>
      <c r="AP60" s="212"/>
      <c r="AQ60" s="194" t="str">
        <f t="shared" si="75"/>
        <v/>
      </c>
      <c r="AR60" s="212"/>
      <c r="AS60" s="220"/>
      <c r="AT60" s="211"/>
      <c r="AU60" s="194" t="str">
        <f t="shared" si="76"/>
        <v/>
      </c>
      <c r="AV60" s="212"/>
      <c r="AW60" s="194" t="str">
        <f t="shared" si="77"/>
        <v/>
      </c>
      <c r="AX60" s="212"/>
      <c r="AY60" s="214"/>
      <c r="AZ60" s="83">
        <f t="shared" si="58"/>
        <v>1</v>
      </c>
      <c r="BA60" s="73">
        <f t="shared" si="59"/>
        <v>14</v>
      </c>
      <c r="BB60" s="84">
        <f t="shared" si="82"/>
        <v>2</v>
      </c>
      <c r="BC60" s="73">
        <f t="shared" si="61"/>
        <v>28</v>
      </c>
      <c r="BD60" s="84">
        <f t="shared" ref="BD60:BD68" si="84">IF(H60+N60+T60+Z60+AF60+AL60+AR60+AX60=0,"",H60+N60+T60+Z60+AF60+AL60+AR60+AX60)</f>
        <v>4</v>
      </c>
      <c r="BE60" s="85">
        <f t="shared" si="83"/>
        <v>3</v>
      </c>
      <c r="BF60" s="202" t="s">
        <v>253</v>
      </c>
      <c r="BG60" s="202" t="s">
        <v>282</v>
      </c>
      <c r="BH60" s="414" t="s">
        <v>302</v>
      </c>
      <c r="BI60" s="151"/>
    </row>
    <row r="61" spans="1:61" s="191" customFormat="1" ht="15.75" customHeight="1" x14ac:dyDescent="0.25">
      <c r="A61" s="435" t="s">
        <v>214</v>
      </c>
      <c r="B61" s="71" t="s">
        <v>16</v>
      </c>
      <c r="C61" s="434" t="s">
        <v>128</v>
      </c>
      <c r="D61" s="211"/>
      <c r="E61" s="194" t="str">
        <f t="shared" si="65"/>
        <v/>
      </c>
      <c r="F61" s="212"/>
      <c r="G61" s="213" t="str">
        <f t="shared" si="79"/>
        <v/>
      </c>
      <c r="H61" s="212"/>
      <c r="I61" s="214"/>
      <c r="J61" s="219"/>
      <c r="K61" s="198" t="str">
        <f t="shared" si="66"/>
        <v/>
      </c>
      <c r="L61" s="212"/>
      <c r="M61" s="198" t="str">
        <f t="shared" si="67"/>
        <v/>
      </c>
      <c r="N61" s="212"/>
      <c r="O61" s="220"/>
      <c r="P61" s="211"/>
      <c r="Q61" s="198" t="str">
        <f t="shared" si="68"/>
        <v/>
      </c>
      <c r="R61" s="212"/>
      <c r="S61" s="198" t="str">
        <f t="shared" si="69"/>
        <v/>
      </c>
      <c r="T61" s="212"/>
      <c r="U61" s="214"/>
      <c r="V61" s="219"/>
      <c r="W61" s="194" t="str">
        <f t="shared" si="70"/>
        <v/>
      </c>
      <c r="X61" s="212"/>
      <c r="Y61" s="194" t="str">
        <f t="shared" si="71"/>
        <v/>
      </c>
      <c r="Z61" s="212"/>
      <c r="AA61" s="220"/>
      <c r="AB61" s="219"/>
      <c r="AC61" s="198" t="str">
        <f t="shared" si="72"/>
        <v/>
      </c>
      <c r="AD61" s="212">
        <v>3</v>
      </c>
      <c r="AE61" s="194">
        <f t="shared" si="73"/>
        <v>42</v>
      </c>
      <c r="AF61" s="218">
        <v>4</v>
      </c>
      <c r="AG61" s="220" t="s">
        <v>77</v>
      </c>
      <c r="AH61" s="211"/>
      <c r="AI61" s="194" t="str">
        <f t="shared" si="63"/>
        <v/>
      </c>
      <c r="AJ61" s="212"/>
      <c r="AK61" s="194" t="str">
        <f t="shared" si="64"/>
        <v/>
      </c>
      <c r="AL61" s="212"/>
      <c r="AM61" s="214"/>
      <c r="AN61" s="219"/>
      <c r="AO61" s="194" t="str">
        <f t="shared" si="74"/>
        <v/>
      </c>
      <c r="AP61" s="212"/>
      <c r="AQ61" s="194" t="str">
        <f t="shared" si="75"/>
        <v/>
      </c>
      <c r="AR61" s="212"/>
      <c r="AS61" s="220"/>
      <c r="AT61" s="211"/>
      <c r="AU61" s="194" t="str">
        <f t="shared" si="76"/>
        <v/>
      </c>
      <c r="AV61" s="212"/>
      <c r="AW61" s="194" t="str">
        <f t="shared" si="77"/>
        <v/>
      </c>
      <c r="AX61" s="212"/>
      <c r="AY61" s="214"/>
      <c r="AZ61" s="83" t="str">
        <f t="shared" si="58"/>
        <v/>
      </c>
      <c r="BA61" s="73" t="str">
        <f t="shared" si="59"/>
        <v/>
      </c>
      <c r="BB61" s="84">
        <f t="shared" si="82"/>
        <v>3</v>
      </c>
      <c r="BC61" s="73">
        <f t="shared" si="61"/>
        <v>42</v>
      </c>
      <c r="BD61" s="84">
        <f t="shared" si="84"/>
        <v>4</v>
      </c>
      <c r="BE61" s="85">
        <f t="shared" si="83"/>
        <v>3</v>
      </c>
      <c r="BF61" s="202" t="s">
        <v>253</v>
      </c>
      <c r="BG61" s="433" t="s">
        <v>315</v>
      </c>
      <c r="BH61" s="203" t="s">
        <v>252</v>
      </c>
      <c r="BI61" s="151"/>
    </row>
    <row r="62" spans="1:61" s="191" customFormat="1" ht="15.75" customHeight="1" x14ac:dyDescent="0.25">
      <c r="A62" s="233" t="s">
        <v>215</v>
      </c>
      <c r="B62" s="71" t="s">
        <v>16</v>
      </c>
      <c r="C62" s="234" t="s">
        <v>105</v>
      </c>
      <c r="D62" s="211"/>
      <c r="E62" s="194" t="str">
        <f t="shared" si="65"/>
        <v/>
      </c>
      <c r="F62" s="212"/>
      <c r="G62" s="213" t="str">
        <f t="shared" si="79"/>
        <v/>
      </c>
      <c r="H62" s="212"/>
      <c r="I62" s="214"/>
      <c r="J62" s="219"/>
      <c r="K62" s="198" t="str">
        <f t="shared" si="66"/>
        <v/>
      </c>
      <c r="L62" s="212"/>
      <c r="M62" s="198" t="str">
        <f t="shared" si="67"/>
        <v/>
      </c>
      <c r="N62" s="212"/>
      <c r="O62" s="220"/>
      <c r="P62" s="211"/>
      <c r="Q62" s="198" t="str">
        <f t="shared" si="68"/>
        <v/>
      </c>
      <c r="R62" s="212"/>
      <c r="S62" s="198" t="str">
        <f t="shared" si="69"/>
        <v/>
      </c>
      <c r="T62" s="212"/>
      <c r="U62" s="214"/>
      <c r="V62" s="219"/>
      <c r="W62" s="194" t="str">
        <f t="shared" si="70"/>
        <v/>
      </c>
      <c r="X62" s="212"/>
      <c r="Y62" s="194" t="str">
        <f t="shared" si="71"/>
        <v/>
      </c>
      <c r="Z62" s="212"/>
      <c r="AA62" s="220"/>
      <c r="AB62" s="215">
        <v>2</v>
      </c>
      <c r="AC62" s="207">
        <f t="shared" si="72"/>
        <v>28</v>
      </c>
      <c r="AD62" s="216">
        <v>1</v>
      </c>
      <c r="AE62" s="229">
        <f t="shared" si="73"/>
        <v>14</v>
      </c>
      <c r="AF62" s="216">
        <v>4</v>
      </c>
      <c r="AG62" s="217" t="s">
        <v>76</v>
      </c>
      <c r="AH62" s="211"/>
      <c r="AI62" s="194" t="str">
        <f t="shared" si="63"/>
        <v/>
      </c>
      <c r="AJ62" s="212"/>
      <c r="AK62" s="194" t="str">
        <f t="shared" si="64"/>
        <v/>
      </c>
      <c r="AL62" s="212"/>
      <c r="AM62" s="214"/>
      <c r="AN62" s="219"/>
      <c r="AO62" s="194" t="str">
        <f t="shared" si="74"/>
        <v/>
      </c>
      <c r="AP62" s="212"/>
      <c r="AQ62" s="194" t="str">
        <f t="shared" si="75"/>
        <v/>
      </c>
      <c r="AR62" s="212"/>
      <c r="AS62" s="220"/>
      <c r="AT62" s="211"/>
      <c r="AU62" s="194" t="str">
        <f t="shared" si="76"/>
        <v/>
      </c>
      <c r="AV62" s="212"/>
      <c r="AW62" s="194" t="str">
        <f t="shared" si="77"/>
        <v/>
      </c>
      <c r="AX62" s="212"/>
      <c r="AY62" s="214"/>
      <c r="AZ62" s="83">
        <f t="shared" si="58"/>
        <v>2</v>
      </c>
      <c r="BA62" s="73">
        <f t="shared" si="59"/>
        <v>28</v>
      </c>
      <c r="BB62" s="84">
        <f t="shared" si="82"/>
        <v>1</v>
      </c>
      <c r="BC62" s="73">
        <f t="shared" si="61"/>
        <v>14</v>
      </c>
      <c r="BD62" s="84">
        <f t="shared" si="84"/>
        <v>4</v>
      </c>
      <c r="BE62" s="85">
        <f t="shared" si="83"/>
        <v>3</v>
      </c>
      <c r="BF62" s="202" t="s">
        <v>253</v>
      </c>
      <c r="BG62" s="202" t="s">
        <v>282</v>
      </c>
      <c r="BH62" s="414" t="s">
        <v>302</v>
      </c>
      <c r="BI62" s="151"/>
    </row>
    <row r="63" spans="1:61" s="191" customFormat="1" ht="15.75" customHeight="1" x14ac:dyDescent="0.25">
      <c r="A63" s="86" t="s">
        <v>135</v>
      </c>
      <c r="B63" s="71" t="s">
        <v>16</v>
      </c>
      <c r="C63" s="234" t="s">
        <v>129</v>
      </c>
      <c r="D63" s="211"/>
      <c r="E63" s="194" t="str">
        <f t="shared" si="65"/>
        <v/>
      </c>
      <c r="F63" s="212"/>
      <c r="G63" s="213" t="str">
        <f t="shared" si="79"/>
        <v/>
      </c>
      <c r="H63" s="212"/>
      <c r="I63" s="214"/>
      <c r="J63" s="219"/>
      <c r="K63" s="198" t="str">
        <f t="shared" si="66"/>
        <v/>
      </c>
      <c r="L63" s="212"/>
      <c r="M63" s="198" t="str">
        <f t="shared" si="67"/>
        <v/>
      </c>
      <c r="N63" s="212"/>
      <c r="O63" s="220"/>
      <c r="P63" s="211"/>
      <c r="Q63" s="198" t="str">
        <f t="shared" si="68"/>
        <v/>
      </c>
      <c r="R63" s="212"/>
      <c r="S63" s="198" t="str">
        <f t="shared" si="69"/>
        <v/>
      </c>
      <c r="T63" s="212"/>
      <c r="U63" s="214"/>
      <c r="V63" s="219"/>
      <c r="W63" s="194" t="str">
        <f t="shared" si="70"/>
        <v/>
      </c>
      <c r="X63" s="212"/>
      <c r="Y63" s="194" t="str">
        <f t="shared" si="71"/>
        <v/>
      </c>
      <c r="Z63" s="212"/>
      <c r="AA63" s="220"/>
      <c r="AB63" s="219">
        <v>1</v>
      </c>
      <c r="AC63" s="198">
        <f t="shared" si="72"/>
        <v>14</v>
      </c>
      <c r="AD63" s="212">
        <v>1</v>
      </c>
      <c r="AE63" s="194">
        <f t="shared" si="73"/>
        <v>14</v>
      </c>
      <c r="AF63" s="218">
        <v>2</v>
      </c>
      <c r="AG63" s="220" t="s">
        <v>77</v>
      </c>
      <c r="AH63" s="211"/>
      <c r="AI63" s="194" t="str">
        <f t="shared" si="63"/>
        <v/>
      </c>
      <c r="AJ63" s="212"/>
      <c r="AK63" s="194" t="str">
        <f t="shared" si="64"/>
        <v/>
      </c>
      <c r="AL63" s="212"/>
      <c r="AM63" s="214"/>
      <c r="AN63" s="219"/>
      <c r="AO63" s="194" t="str">
        <f t="shared" si="74"/>
        <v/>
      </c>
      <c r="AP63" s="212"/>
      <c r="AQ63" s="194" t="str">
        <f t="shared" si="75"/>
        <v/>
      </c>
      <c r="AR63" s="212"/>
      <c r="AS63" s="220"/>
      <c r="AT63" s="211"/>
      <c r="AU63" s="194" t="str">
        <f t="shared" si="76"/>
        <v/>
      </c>
      <c r="AV63" s="212"/>
      <c r="AW63" s="194" t="str">
        <f t="shared" si="77"/>
        <v/>
      </c>
      <c r="AX63" s="212"/>
      <c r="AY63" s="214"/>
      <c r="AZ63" s="83">
        <f t="shared" si="58"/>
        <v>1</v>
      </c>
      <c r="BA63" s="73">
        <f t="shared" si="59"/>
        <v>14</v>
      </c>
      <c r="BB63" s="84">
        <f t="shared" si="82"/>
        <v>1</v>
      </c>
      <c r="BC63" s="73">
        <f t="shared" si="61"/>
        <v>14</v>
      </c>
      <c r="BD63" s="84">
        <f t="shared" si="84"/>
        <v>2</v>
      </c>
      <c r="BE63" s="85">
        <f t="shared" si="83"/>
        <v>2</v>
      </c>
      <c r="BF63" s="202" t="s">
        <v>253</v>
      </c>
      <c r="BG63" s="235" t="s">
        <v>289</v>
      </c>
      <c r="BH63" s="204" t="s">
        <v>301</v>
      </c>
      <c r="BI63" s="151"/>
    </row>
    <row r="64" spans="1:61" s="191" customFormat="1" ht="15.75" customHeight="1" x14ac:dyDescent="0.25">
      <c r="A64" s="435" t="s">
        <v>216</v>
      </c>
      <c r="B64" s="71" t="s">
        <v>16</v>
      </c>
      <c r="C64" s="434" t="s">
        <v>130</v>
      </c>
      <c r="D64" s="211"/>
      <c r="E64" s="194" t="str">
        <f t="shared" si="65"/>
        <v/>
      </c>
      <c r="F64" s="212"/>
      <c r="G64" s="213" t="str">
        <f t="shared" si="79"/>
        <v/>
      </c>
      <c r="H64" s="212"/>
      <c r="I64" s="214"/>
      <c r="J64" s="219"/>
      <c r="K64" s="198" t="str">
        <f t="shared" si="66"/>
        <v/>
      </c>
      <c r="L64" s="212"/>
      <c r="M64" s="198" t="str">
        <f t="shared" si="67"/>
        <v/>
      </c>
      <c r="N64" s="212"/>
      <c r="O64" s="220"/>
      <c r="P64" s="211"/>
      <c r="Q64" s="198" t="str">
        <f t="shared" si="68"/>
        <v/>
      </c>
      <c r="R64" s="212"/>
      <c r="S64" s="198" t="str">
        <f t="shared" si="69"/>
        <v/>
      </c>
      <c r="T64" s="212"/>
      <c r="U64" s="214"/>
      <c r="V64" s="219"/>
      <c r="W64" s="194" t="str">
        <f t="shared" si="70"/>
        <v/>
      </c>
      <c r="X64" s="212"/>
      <c r="Y64" s="194" t="str">
        <f t="shared" si="71"/>
        <v/>
      </c>
      <c r="Z64" s="212"/>
      <c r="AA64" s="220"/>
      <c r="AB64" s="219"/>
      <c r="AC64" s="198" t="str">
        <f t="shared" si="72"/>
        <v/>
      </c>
      <c r="AD64" s="212"/>
      <c r="AE64" s="194" t="str">
        <f t="shared" si="73"/>
        <v/>
      </c>
      <c r="AF64" s="212"/>
      <c r="AG64" s="220"/>
      <c r="AH64" s="211">
        <v>2</v>
      </c>
      <c r="AI64" s="194">
        <f>IF(AH64*14=0,"",AH64*14)</f>
        <v>28</v>
      </c>
      <c r="AJ64" s="212">
        <v>1</v>
      </c>
      <c r="AK64" s="194">
        <f>IF(AJ64*14=0,"",AJ64*14)</f>
        <v>14</v>
      </c>
      <c r="AL64" s="212">
        <v>3</v>
      </c>
      <c r="AM64" s="214" t="s">
        <v>76</v>
      </c>
      <c r="AN64" s="219"/>
      <c r="AO64" s="194" t="str">
        <f t="shared" si="74"/>
        <v/>
      </c>
      <c r="AP64" s="212"/>
      <c r="AQ64" s="194" t="str">
        <f t="shared" si="75"/>
        <v/>
      </c>
      <c r="AR64" s="212"/>
      <c r="AS64" s="220"/>
      <c r="AT64" s="211"/>
      <c r="AU64" s="194" t="str">
        <f t="shared" si="76"/>
        <v/>
      </c>
      <c r="AV64" s="212"/>
      <c r="AW64" s="194" t="str">
        <f t="shared" si="77"/>
        <v/>
      </c>
      <c r="AX64" s="212"/>
      <c r="AY64" s="214"/>
      <c r="AZ64" s="83">
        <f t="shared" si="58"/>
        <v>2</v>
      </c>
      <c r="BA64" s="73">
        <f t="shared" si="59"/>
        <v>28</v>
      </c>
      <c r="BB64" s="84">
        <f t="shared" si="82"/>
        <v>1</v>
      </c>
      <c r="BC64" s="73">
        <f t="shared" si="61"/>
        <v>14</v>
      </c>
      <c r="BD64" s="84">
        <f t="shared" si="84"/>
        <v>3</v>
      </c>
      <c r="BE64" s="85">
        <f t="shared" si="83"/>
        <v>3</v>
      </c>
      <c r="BF64" s="202" t="s">
        <v>253</v>
      </c>
      <c r="BG64" s="433" t="s">
        <v>313</v>
      </c>
      <c r="BH64" s="204"/>
      <c r="BI64" s="151"/>
    </row>
    <row r="65" spans="1:61" s="191" customFormat="1" ht="15.75" customHeight="1" x14ac:dyDescent="0.25">
      <c r="A65" s="435" t="s">
        <v>217</v>
      </c>
      <c r="B65" s="71" t="s">
        <v>16</v>
      </c>
      <c r="C65" s="434" t="s">
        <v>131</v>
      </c>
      <c r="D65" s="211"/>
      <c r="E65" s="194" t="str">
        <f t="shared" si="65"/>
        <v/>
      </c>
      <c r="F65" s="212"/>
      <c r="G65" s="213" t="str">
        <f t="shared" si="79"/>
        <v/>
      </c>
      <c r="H65" s="212"/>
      <c r="I65" s="214"/>
      <c r="J65" s="219"/>
      <c r="K65" s="198" t="str">
        <f t="shared" si="66"/>
        <v/>
      </c>
      <c r="L65" s="212"/>
      <c r="M65" s="198" t="str">
        <f t="shared" si="67"/>
        <v/>
      </c>
      <c r="N65" s="212"/>
      <c r="O65" s="220"/>
      <c r="P65" s="211"/>
      <c r="Q65" s="198" t="str">
        <f t="shared" si="68"/>
        <v/>
      </c>
      <c r="R65" s="212"/>
      <c r="S65" s="198" t="str">
        <f t="shared" si="69"/>
        <v/>
      </c>
      <c r="T65" s="212"/>
      <c r="U65" s="214"/>
      <c r="V65" s="219"/>
      <c r="W65" s="194" t="str">
        <f t="shared" si="70"/>
        <v/>
      </c>
      <c r="X65" s="212"/>
      <c r="Y65" s="194" t="str">
        <f t="shared" si="71"/>
        <v/>
      </c>
      <c r="Z65" s="212"/>
      <c r="AA65" s="220"/>
      <c r="AB65" s="219"/>
      <c r="AC65" s="198" t="str">
        <f t="shared" si="72"/>
        <v/>
      </c>
      <c r="AD65" s="212"/>
      <c r="AE65" s="194" t="str">
        <f t="shared" si="73"/>
        <v/>
      </c>
      <c r="AF65" s="212"/>
      <c r="AG65" s="220"/>
      <c r="AH65" s="211"/>
      <c r="AI65" s="194" t="str">
        <f t="shared" ref="AI65:AI68" si="85">IF(AH65*14=0,"",AH65*14)</f>
        <v/>
      </c>
      <c r="AJ65" s="212">
        <v>3</v>
      </c>
      <c r="AK65" s="194">
        <f t="shared" ref="AK65:AK68" si="86">IF(AJ65*14=0,"",AJ65*14)</f>
        <v>42</v>
      </c>
      <c r="AL65" s="212">
        <v>4</v>
      </c>
      <c r="AM65" s="214" t="s">
        <v>77</v>
      </c>
      <c r="AN65" s="219"/>
      <c r="AO65" s="194" t="str">
        <f t="shared" si="74"/>
        <v/>
      </c>
      <c r="AP65" s="212"/>
      <c r="AQ65" s="194" t="str">
        <f t="shared" si="75"/>
        <v/>
      </c>
      <c r="AR65" s="212"/>
      <c r="AS65" s="220"/>
      <c r="AT65" s="211"/>
      <c r="AU65" s="194" t="str">
        <f t="shared" si="76"/>
        <v/>
      </c>
      <c r="AV65" s="212"/>
      <c r="AW65" s="194" t="str">
        <f t="shared" si="77"/>
        <v/>
      </c>
      <c r="AX65" s="212"/>
      <c r="AY65" s="214"/>
      <c r="AZ65" s="83" t="str">
        <f t="shared" si="58"/>
        <v/>
      </c>
      <c r="BA65" s="73" t="str">
        <f t="shared" si="59"/>
        <v/>
      </c>
      <c r="BB65" s="84">
        <f t="shared" si="82"/>
        <v>3</v>
      </c>
      <c r="BC65" s="73">
        <f t="shared" si="61"/>
        <v>42</v>
      </c>
      <c r="BD65" s="84">
        <f t="shared" si="84"/>
        <v>4</v>
      </c>
      <c r="BE65" s="85">
        <f t="shared" si="83"/>
        <v>3</v>
      </c>
      <c r="BF65" s="202" t="s">
        <v>253</v>
      </c>
      <c r="BG65" s="433" t="s">
        <v>315</v>
      </c>
      <c r="BH65" s="204"/>
      <c r="BI65" s="151"/>
    </row>
    <row r="66" spans="1:61" s="191" customFormat="1" ht="15.75" customHeight="1" x14ac:dyDescent="0.25">
      <c r="A66" s="233" t="s">
        <v>218</v>
      </c>
      <c r="B66" s="71" t="s">
        <v>16</v>
      </c>
      <c r="C66" s="234" t="s">
        <v>132</v>
      </c>
      <c r="D66" s="211"/>
      <c r="E66" s="194" t="str">
        <f t="shared" si="65"/>
        <v/>
      </c>
      <c r="F66" s="212"/>
      <c r="G66" s="213" t="str">
        <f t="shared" si="79"/>
        <v/>
      </c>
      <c r="H66" s="212"/>
      <c r="I66" s="214"/>
      <c r="J66" s="219"/>
      <c r="K66" s="198" t="str">
        <f t="shared" si="66"/>
        <v/>
      </c>
      <c r="L66" s="212"/>
      <c r="M66" s="198" t="str">
        <f t="shared" si="67"/>
        <v/>
      </c>
      <c r="N66" s="212"/>
      <c r="O66" s="220"/>
      <c r="P66" s="211"/>
      <c r="Q66" s="198" t="str">
        <f t="shared" si="68"/>
        <v/>
      </c>
      <c r="R66" s="212"/>
      <c r="S66" s="198" t="str">
        <f t="shared" si="69"/>
        <v/>
      </c>
      <c r="T66" s="212"/>
      <c r="U66" s="214"/>
      <c r="V66" s="219"/>
      <c r="W66" s="194" t="str">
        <f t="shared" si="70"/>
        <v/>
      </c>
      <c r="X66" s="212"/>
      <c r="Y66" s="194" t="str">
        <f t="shared" si="71"/>
        <v/>
      </c>
      <c r="Z66" s="212"/>
      <c r="AA66" s="220"/>
      <c r="AB66" s="219"/>
      <c r="AC66" s="198" t="str">
        <f t="shared" si="72"/>
        <v/>
      </c>
      <c r="AD66" s="212"/>
      <c r="AE66" s="194" t="str">
        <f t="shared" si="73"/>
        <v/>
      </c>
      <c r="AF66" s="212"/>
      <c r="AG66" s="220"/>
      <c r="AH66" s="211">
        <v>2</v>
      </c>
      <c r="AI66" s="194">
        <f t="shared" si="85"/>
        <v>28</v>
      </c>
      <c r="AJ66" s="212">
        <v>1</v>
      </c>
      <c r="AK66" s="194">
        <f t="shared" si="86"/>
        <v>14</v>
      </c>
      <c r="AL66" s="218">
        <v>3</v>
      </c>
      <c r="AM66" s="214" t="s">
        <v>76</v>
      </c>
      <c r="AN66" s="219"/>
      <c r="AO66" s="194" t="str">
        <f t="shared" si="74"/>
        <v/>
      </c>
      <c r="AP66" s="212"/>
      <c r="AQ66" s="194" t="str">
        <f t="shared" si="75"/>
        <v/>
      </c>
      <c r="AR66" s="212"/>
      <c r="AS66" s="220"/>
      <c r="AT66" s="211"/>
      <c r="AU66" s="194" t="str">
        <f t="shared" si="76"/>
        <v/>
      </c>
      <c r="AV66" s="212"/>
      <c r="AW66" s="194" t="str">
        <f t="shared" si="77"/>
        <v/>
      </c>
      <c r="AX66" s="212"/>
      <c r="AY66" s="214"/>
      <c r="AZ66" s="83">
        <f t="shared" si="58"/>
        <v>2</v>
      </c>
      <c r="BA66" s="73">
        <f t="shared" si="59"/>
        <v>28</v>
      </c>
      <c r="BB66" s="84">
        <f t="shared" si="82"/>
        <v>1</v>
      </c>
      <c r="BC66" s="73">
        <f t="shared" si="61"/>
        <v>14</v>
      </c>
      <c r="BD66" s="84">
        <f t="shared" si="84"/>
        <v>3</v>
      </c>
      <c r="BE66" s="85">
        <f t="shared" si="83"/>
        <v>3</v>
      </c>
      <c r="BF66" s="202" t="s">
        <v>253</v>
      </c>
      <c r="BG66" s="202" t="s">
        <v>291</v>
      </c>
      <c r="BH66" s="202" t="s">
        <v>286</v>
      </c>
      <c r="BI66" s="151"/>
    </row>
    <row r="67" spans="1:61" s="191" customFormat="1" ht="15.75" customHeight="1" x14ac:dyDescent="0.25">
      <c r="A67" s="233" t="s">
        <v>219</v>
      </c>
      <c r="B67" s="71" t="s">
        <v>16</v>
      </c>
      <c r="C67" s="234" t="s">
        <v>133</v>
      </c>
      <c r="D67" s="222"/>
      <c r="E67" s="194" t="str">
        <f t="shared" si="65"/>
        <v/>
      </c>
      <c r="F67" s="223"/>
      <c r="G67" s="213" t="str">
        <f t="shared" si="79"/>
        <v/>
      </c>
      <c r="H67" s="223"/>
      <c r="I67" s="224"/>
      <c r="J67" s="225"/>
      <c r="K67" s="198" t="str">
        <f t="shared" si="66"/>
        <v/>
      </c>
      <c r="L67" s="223"/>
      <c r="M67" s="198" t="str">
        <f t="shared" si="67"/>
        <v/>
      </c>
      <c r="N67" s="223"/>
      <c r="O67" s="226"/>
      <c r="P67" s="222"/>
      <c r="Q67" s="198" t="str">
        <f t="shared" si="68"/>
        <v/>
      </c>
      <c r="R67" s="223"/>
      <c r="S67" s="198" t="str">
        <f t="shared" si="69"/>
        <v/>
      </c>
      <c r="T67" s="223"/>
      <c r="U67" s="224"/>
      <c r="V67" s="225"/>
      <c r="W67" s="194" t="str">
        <f t="shared" si="70"/>
        <v/>
      </c>
      <c r="X67" s="223"/>
      <c r="Y67" s="194" t="str">
        <f t="shared" si="71"/>
        <v/>
      </c>
      <c r="Z67" s="223"/>
      <c r="AA67" s="226"/>
      <c r="AB67" s="225"/>
      <c r="AC67" s="198" t="str">
        <f t="shared" si="72"/>
        <v/>
      </c>
      <c r="AD67" s="223"/>
      <c r="AE67" s="194" t="str">
        <f t="shared" si="73"/>
        <v/>
      </c>
      <c r="AF67" s="223"/>
      <c r="AG67" s="226"/>
      <c r="AH67" s="222"/>
      <c r="AI67" s="194" t="str">
        <f t="shared" si="85"/>
        <v/>
      </c>
      <c r="AJ67" s="223"/>
      <c r="AK67" s="194" t="str">
        <f t="shared" si="86"/>
        <v/>
      </c>
      <c r="AL67" s="223"/>
      <c r="AM67" s="224"/>
      <c r="AN67" s="225">
        <v>2</v>
      </c>
      <c r="AO67" s="194">
        <f t="shared" si="74"/>
        <v>28</v>
      </c>
      <c r="AP67" s="223">
        <v>2</v>
      </c>
      <c r="AQ67" s="194">
        <f t="shared" si="75"/>
        <v>28</v>
      </c>
      <c r="AR67" s="223">
        <v>5</v>
      </c>
      <c r="AS67" s="226" t="s">
        <v>77</v>
      </c>
      <c r="AT67" s="222"/>
      <c r="AU67" s="194" t="str">
        <f t="shared" si="76"/>
        <v/>
      </c>
      <c r="AV67" s="223"/>
      <c r="AW67" s="194" t="str">
        <f t="shared" si="77"/>
        <v/>
      </c>
      <c r="AX67" s="223"/>
      <c r="AY67" s="224"/>
      <c r="AZ67" s="83">
        <f t="shared" si="58"/>
        <v>2</v>
      </c>
      <c r="BA67" s="73">
        <f t="shared" si="59"/>
        <v>28</v>
      </c>
      <c r="BB67" s="232">
        <f t="shared" si="81"/>
        <v>2</v>
      </c>
      <c r="BC67" s="73">
        <f t="shared" si="61"/>
        <v>28</v>
      </c>
      <c r="BD67" s="84">
        <f t="shared" si="84"/>
        <v>5</v>
      </c>
      <c r="BE67" s="85">
        <f t="shared" si="83"/>
        <v>4</v>
      </c>
      <c r="BF67" s="202" t="s">
        <v>253</v>
      </c>
      <c r="BG67" s="202" t="s">
        <v>292</v>
      </c>
      <c r="BH67" s="204" t="s">
        <v>303</v>
      </c>
      <c r="BI67" s="151"/>
    </row>
    <row r="68" spans="1:61" s="191" customFormat="1" ht="15.75" customHeight="1" thickBot="1" x14ac:dyDescent="0.25">
      <c r="A68" s="236"/>
      <c r="B68" s="71" t="s">
        <v>16</v>
      </c>
      <c r="C68" s="234"/>
      <c r="D68" s="222"/>
      <c r="E68" s="194" t="str">
        <f t="shared" si="65"/>
        <v/>
      </c>
      <c r="F68" s="223"/>
      <c r="G68" s="213" t="str">
        <f t="shared" si="79"/>
        <v/>
      </c>
      <c r="H68" s="223"/>
      <c r="I68" s="224"/>
      <c r="J68" s="225"/>
      <c r="K68" s="198" t="str">
        <f t="shared" si="66"/>
        <v/>
      </c>
      <c r="L68" s="223"/>
      <c r="M68" s="198" t="str">
        <f t="shared" si="67"/>
        <v/>
      </c>
      <c r="N68" s="223"/>
      <c r="O68" s="226"/>
      <c r="P68" s="222"/>
      <c r="Q68" s="213" t="str">
        <f t="shared" ref="Q68" si="87">IF(P68*15=0,"",P68*15)</f>
        <v/>
      </c>
      <c r="R68" s="223"/>
      <c r="S68" s="198" t="str">
        <f t="shared" si="69"/>
        <v/>
      </c>
      <c r="T68" s="223"/>
      <c r="U68" s="224"/>
      <c r="V68" s="225"/>
      <c r="W68" s="194" t="str">
        <f t="shared" si="70"/>
        <v/>
      </c>
      <c r="X68" s="223"/>
      <c r="Y68" s="194" t="str">
        <f t="shared" si="71"/>
        <v/>
      </c>
      <c r="Z68" s="223"/>
      <c r="AA68" s="226"/>
      <c r="AB68" s="225"/>
      <c r="AC68" s="198" t="str">
        <f t="shared" si="72"/>
        <v/>
      </c>
      <c r="AD68" s="223"/>
      <c r="AE68" s="194" t="str">
        <f t="shared" si="73"/>
        <v/>
      </c>
      <c r="AF68" s="223"/>
      <c r="AG68" s="226"/>
      <c r="AH68" s="222"/>
      <c r="AI68" s="194" t="str">
        <f t="shared" si="85"/>
        <v/>
      </c>
      <c r="AJ68" s="223"/>
      <c r="AK68" s="194" t="str">
        <f t="shared" si="86"/>
        <v/>
      </c>
      <c r="AL68" s="223"/>
      <c r="AM68" s="224"/>
      <c r="AN68" s="225"/>
      <c r="AO68" s="194" t="str">
        <f t="shared" si="74"/>
        <v/>
      </c>
      <c r="AP68" s="223"/>
      <c r="AQ68" s="194" t="str">
        <f t="shared" si="75"/>
        <v/>
      </c>
      <c r="AR68" s="223"/>
      <c r="AS68" s="226"/>
      <c r="AT68" s="222"/>
      <c r="AU68" s="194" t="str">
        <f t="shared" si="76"/>
        <v/>
      </c>
      <c r="AV68" s="223"/>
      <c r="AW68" s="194" t="str">
        <f t="shared" si="77"/>
        <v/>
      </c>
      <c r="AX68" s="223"/>
      <c r="AY68" s="224"/>
      <c r="AZ68" s="83" t="str">
        <f t="shared" si="58"/>
        <v/>
      </c>
      <c r="BA68" s="73" t="str">
        <f t="shared" si="59"/>
        <v/>
      </c>
      <c r="BB68" s="213" t="str">
        <f t="shared" si="81"/>
        <v/>
      </c>
      <c r="BC68" s="73" t="str">
        <f t="shared" si="61"/>
        <v/>
      </c>
      <c r="BD68" s="84" t="str">
        <f t="shared" si="84"/>
        <v/>
      </c>
      <c r="BE68" s="85" t="str">
        <f t="shared" si="83"/>
        <v/>
      </c>
      <c r="BF68" s="237"/>
      <c r="BG68" s="237"/>
      <c r="BH68" s="237"/>
      <c r="BI68" s="68"/>
    </row>
    <row r="69" spans="1:61" s="69" customFormat="1" ht="15.75" customHeight="1" thickBot="1" x14ac:dyDescent="0.25">
      <c r="A69" s="238"/>
      <c r="B69" s="515" t="s">
        <v>159</v>
      </c>
      <c r="C69" s="516"/>
      <c r="D69" s="133">
        <f>IF(SUM(D45:D68)=0,"",SUM(D45:D68))</f>
        <v>2</v>
      </c>
      <c r="E69" s="128">
        <f>IF(SUM(D45:D68)=0,"",SUM(D45:D68)*14)</f>
        <v>28</v>
      </c>
      <c r="F69" s="128">
        <f>IF(SUM(F45:F68)=0,"",SUM(F45:F68))</f>
        <v>7</v>
      </c>
      <c r="G69" s="128">
        <f>IF(SUM(F45:F68)=0,"",SUM(F45:F68)*14)</f>
        <v>98</v>
      </c>
      <c r="H69" s="129">
        <f>IF(SUM(H45:H68)=0,"",SUM(H45:H68))</f>
        <v>9</v>
      </c>
      <c r="I69" s="239">
        <f>IF(SUM(D45:D68)+SUM(F45:F68)=0,"",SUM(D45:D68)+SUM(F45:F68))</f>
        <v>9</v>
      </c>
      <c r="J69" s="127">
        <f>IF(SUM(J45:J68)=0,"",SUM(J45:J68))</f>
        <v>2</v>
      </c>
      <c r="K69" s="128">
        <f>IF(SUM(J45:J68)=0,"",SUM(J45:J68)*14)</f>
        <v>28</v>
      </c>
      <c r="L69" s="128">
        <f>IF(SUM(L45:L68)=0,"",SUM(L45:L68))</f>
        <v>5</v>
      </c>
      <c r="M69" s="128">
        <f>IF(SUM(L45:L68)=0,"",SUM(L45:L68)*14)</f>
        <v>70</v>
      </c>
      <c r="N69" s="129">
        <f>IF(SUM(N45:N68)=0,"",SUM(N45:N68))</f>
        <v>7</v>
      </c>
      <c r="O69" s="240">
        <f>IF(SUM(J45:J68)+SUM(L45:L68)=0,"",SUM(J45:J68)+SUM(L45:L68))</f>
        <v>7</v>
      </c>
      <c r="P69" s="133">
        <f>IF(SUM(P45:P68)=0,"",SUM(P45:P68))</f>
        <v>2</v>
      </c>
      <c r="Q69" s="128">
        <f>IF(SUM(P45:P68)=0,"",SUM(P45:P68)*14)</f>
        <v>28</v>
      </c>
      <c r="R69" s="128">
        <f>IF(SUM(R45:R68)=0,"",SUM(R45:R68))</f>
        <v>4</v>
      </c>
      <c r="S69" s="128">
        <f>IF(SUM(R45:R68)=0,"",SUM(R45:R68)*14)</f>
        <v>56</v>
      </c>
      <c r="T69" s="129">
        <f>IF(SUM(T45:T68)=0,"",SUM(T45:T68))</f>
        <v>6</v>
      </c>
      <c r="U69" s="239">
        <f>IF(SUM(P45:P68)+SUM(R45:R68)=0,"",SUM(P45:P68)+SUM(R45:R68))</f>
        <v>6</v>
      </c>
      <c r="V69" s="127">
        <f>IF(SUM(V45:V68)=0,"",SUM(V45:V68))</f>
        <v>7</v>
      </c>
      <c r="W69" s="128">
        <f>IF(SUM(V45:V68)=0,"",SUM(V45:V68)*14)</f>
        <v>98</v>
      </c>
      <c r="X69" s="128">
        <f>IF(SUM(X45:X68)=0,"",SUM(X45:X68))</f>
        <v>6</v>
      </c>
      <c r="Y69" s="128">
        <f>IF(SUM(X45:X68)=0,"",SUM(X45:X68)*14)</f>
        <v>84</v>
      </c>
      <c r="Z69" s="129">
        <f>IF(SUM(Z45:Z68)=0,"",SUM(Z45:Z68))</f>
        <v>16</v>
      </c>
      <c r="AA69" s="240">
        <f>IF(SUM(V45:V68)+SUM(X45:X68)=0,"",SUM(V45:V68)+SUM(X45:X68))</f>
        <v>13</v>
      </c>
      <c r="AB69" s="127">
        <f>IF(SUM(AB45:AB68)=0,"",SUM(AB45:AB68))</f>
        <v>7</v>
      </c>
      <c r="AC69" s="128">
        <f>IF(SUM(AB45:AB68)=0,"",SUM(AB45:AB68)*14)</f>
        <v>98</v>
      </c>
      <c r="AD69" s="128">
        <f>IF(SUM(AD45:AD68)=0,"",SUM(AD45:AD68))</f>
        <v>9</v>
      </c>
      <c r="AE69" s="128">
        <f>IF(SUM(AD45:AD68)=0,"",SUM(AD45:AD68)*14)</f>
        <v>126</v>
      </c>
      <c r="AF69" s="129">
        <f>IF(SUM(AF45:AF68)=0,"",SUM(AF45:AF68))</f>
        <v>21</v>
      </c>
      <c r="AG69" s="240">
        <f>IF(SUM(AB45:AB68)+SUM(AD45:AD68)=0,"",SUM(AB45:AB68)+SUM(AD45:AD68))</f>
        <v>16</v>
      </c>
      <c r="AH69" s="133">
        <f>IF(SUM(AH45:AH68)=0,"",SUM(AH45:AH68))</f>
        <v>4</v>
      </c>
      <c r="AI69" s="128">
        <f>IF(SUM(AH45:AH68)=0,"",SUM(AH45:AH68)*14)</f>
        <v>56</v>
      </c>
      <c r="AJ69" s="128">
        <f>IF(SUM(AJ45:AJ68)=0,"",SUM(AJ45:AJ68))</f>
        <v>5</v>
      </c>
      <c r="AK69" s="128">
        <f>IF(SUM(AJ45:AJ68)=0,"",SUM(AJ45:AJ68)*14)</f>
        <v>70</v>
      </c>
      <c r="AL69" s="129">
        <f>IF(SUM(AL45:AL68)=0,"",SUM(AL45:AL68))</f>
        <v>10</v>
      </c>
      <c r="AM69" s="239">
        <f>IF(SUM(AH45:AH68)+SUM(AJ45:AJ68)=0,"",SUM(AH45:AH68)+SUM(AJ45:AJ68))</f>
        <v>9</v>
      </c>
      <c r="AN69" s="127">
        <f>IF(SUM(AN45:AN68)=0,"",SUM(AN45:AN68))</f>
        <v>2</v>
      </c>
      <c r="AO69" s="128">
        <f>IF(SUM(AN45:AN68)=0,"",SUM(AN45:AN68)*14)</f>
        <v>28</v>
      </c>
      <c r="AP69" s="128">
        <f>IF(SUM(AP45:AP68)=0,"",SUM(AP45:AP68))</f>
        <v>2</v>
      </c>
      <c r="AQ69" s="128">
        <f>IF(SUM(AP45:AP68)=0,"",SUM(AP45:AP68)*14)</f>
        <v>28</v>
      </c>
      <c r="AR69" s="129">
        <f>IF(SUM(AR45:AR68)=0,"",SUM(AR45:AR68))</f>
        <v>5</v>
      </c>
      <c r="AS69" s="240">
        <f>IF(SUM(AN45:AN68)+SUM(AP45:AP68)=0,"",SUM(AN45:AN68)+SUM(AP45:AP68))</f>
        <v>4</v>
      </c>
      <c r="AT69" s="133" t="str">
        <f>IF(SUM(AT45:AT68)=0,"",SUM(AT45:AT68))</f>
        <v/>
      </c>
      <c r="AU69" s="128" t="str">
        <f>IF(SUM(AT45:AT68)=0,"",SUM(AT45:AT68)*14)</f>
        <v/>
      </c>
      <c r="AV69" s="128" t="str">
        <f>IF(SUM(AV45:AV68)=0,"",SUM(AV45:AV68))</f>
        <v/>
      </c>
      <c r="AW69" s="128" t="str">
        <f>IF(SUM(AV45:AV68)=0,"",SUM(AV45:AV68)*14)</f>
        <v/>
      </c>
      <c r="AX69" s="129" t="str">
        <f>IF(SUM(AX45:AX68)=0,"",SUM(AX45:AX68))</f>
        <v/>
      </c>
      <c r="AY69" s="239" t="str">
        <f>IF(SUM(AT45:AT68)+SUM(AV45:AV68)=0,"",SUM(AT45:AT68)+SUM(AV45:AV68))</f>
        <v/>
      </c>
      <c r="AZ69" s="135">
        <f t="shared" ref="AZ69:BE69" si="88">IF(SUM(AZ45:AZ68)=0,"",SUM(AZ45:AZ68))</f>
        <v>26</v>
      </c>
      <c r="BA69" s="135">
        <f t="shared" si="88"/>
        <v>364</v>
      </c>
      <c r="BB69" s="128">
        <f t="shared" si="88"/>
        <v>38</v>
      </c>
      <c r="BC69" s="128">
        <f t="shared" si="88"/>
        <v>532</v>
      </c>
      <c r="BD69" s="129">
        <f t="shared" si="88"/>
        <v>74</v>
      </c>
      <c r="BE69" s="136">
        <f t="shared" si="88"/>
        <v>64</v>
      </c>
      <c r="BF69" s="241"/>
      <c r="BG69" s="241"/>
      <c r="BH69" s="241"/>
      <c r="BI69" s="68"/>
    </row>
    <row r="70" spans="1:61" s="69" customFormat="1" ht="15.75" customHeight="1" thickTop="1" x14ac:dyDescent="0.2">
      <c r="A70" s="242" t="s">
        <v>10</v>
      </c>
      <c r="B70" s="490" t="s">
        <v>171</v>
      </c>
      <c r="C70" s="491"/>
      <c r="D70" s="243"/>
      <c r="E70" s="244"/>
      <c r="F70" s="243"/>
      <c r="G70" s="244"/>
      <c r="H70" s="243"/>
      <c r="I70" s="405"/>
      <c r="J70" s="243"/>
      <c r="K70" s="244"/>
      <c r="L70" s="243"/>
      <c r="M70" s="244"/>
      <c r="N70" s="243"/>
      <c r="O70" s="405"/>
      <c r="P70" s="243"/>
      <c r="Q70" s="244"/>
      <c r="R70" s="243"/>
      <c r="S70" s="244"/>
      <c r="T70" s="243"/>
      <c r="U70" s="405"/>
      <c r="V70" s="243"/>
      <c r="W70" s="244"/>
      <c r="X70" s="243"/>
      <c r="Y70" s="244"/>
      <c r="Z70" s="243"/>
      <c r="AA70" s="245"/>
      <c r="AB70" s="245"/>
      <c r="AC70" s="405"/>
      <c r="AD70" s="245"/>
      <c r="AE70" s="245"/>
      <c r="AF70" s="245"/>
      <c r="AG70" s="245"/>
      <c r="AH70" s="243"/>
      <c r="AI70" s="244"/>
      <c r="AJ70" s="243"/>
      <c r="AK70" s="244"/>
      <c r="AL70" s="243"/>
      <c r="AM70" s="245"/>
      <c r="AN70" s="245"/>
      <c r="AO70" s="245"/>
      <c r="AP70" s="245"/>
      <c r="AQ70" s="245"/>
      <c r="AR70" s="245"/>
      <c r="AS70" s="245"/>
      <c r="AT70" s="243"/>
      <c r="AU70" s="244"/>
      <c r="AV70" s="243"/>
      <c r="AW70" s="244"/>
      <c r="AX70" s="243"/>
      <c r="AY70" s="245"/>
      <c r="AZ70" s="246"/>
      <c r="BA70" s="243"/>
      <c r="BB70" s="243"/>
      <c r="BC70" s="243"/>
      <c r="BD70" s="243"/>
      <c r="BE70" s="247"/>
      <c r="BF70" s="248"/>
      <c r="BG70" s="248"/>
      <c r="BH70" s="248"/>
      <c r="BI70" s="55"/>
    </row>
    <row r="71" spans="1:61" s="56" customFormat="1" ht="15.75" customHeight="1" x14ac:dyDescent="0.25">
      <c r="A71" s="70" t="s">
        <v>220</v>
      </c>
      <c r="B71" s="71" t="s">
        <v>16</v>
      </c>
      <c r="C71" s="254" t="s">
        <v>145</v>
      </c>
      <c r="D71" s="88"/>
      <c r="E71" s="73" t="str">
        <f t="shared" ref="E71:E93" si="89">IF(D71*15=0,"",D71*15)</f>
        <v/>
      </c>
      <c r="F71" s="88"/>
      <c r="G71" s="73" t="str">
        <f t="shared" ref="G71:G93" si="90">IF(F71*15=0,"",F71*15)</f>
        <v/>
      </c>
      <c r="H71" s="88"/>
      <c r="I71" s="149"/>
      <c r="J71" s="90"/>
      <c r="K71" s="73" t="str">
        <f>IF(J71*14=0,"",J71*14)</f>
        <v/>
      </c>
      <c r="L71" s="88"/>
      <c r="M71" s="73" t="str">
        <f>IF(L71*14=0,"",L71*14)</f>
        <v/>
      </c>
      <c r="N71" s="88"/>
      <c r="O71" s="148"/>
      <c r="P71" s="90"/>
      <c r="Q71" s="73" t="str">
        <f>IF(P71*14=0,"",P71*14)</f>
        <v/>
      </c>
      <c r="R71" s="88"/>
      <c r="S71" s="73" t="str">
        <f t="shared" ref="S71:S93" si="91">IF(R71*15=0,"",R71*15)</f>
        <v/>
      </c>
      <c r="T71" s="88"/>
      <c r="U71" s="148"/>
      <c r="V71" s="90"/>
      <c r="W71" s="73" t="str">
        <f>IF(V71*14=0,"",V71*14)</f>
        <v/>
      </c>
      <c r="X71" s="88"/>
      <c r="Y71" s="73" t="str">
        <f>IF(X71*14=0,"",X71*14)</f>
        <v/>
      </c>
      <c r="Z71" s="249"/>
      <c r="AA71" s="250"/>
      <c r="AB71" s="90"/>
      <c r="AC71" s="73" t="str">
        <f>IF(AB71*14=0,"",AB71*14)</f>
        <v/>
      </c>
      <c r="AD71" s="88"/>
      <c r="AE71" s="73" t="str">
        <f>IF(AD71*14=0,"",AD71*14)</f>
        <v/>
      </c>
      <c r="AF71" s="88"/>
      <c r="AG71" s="148"/>
      <c r="AH71" s="88">
        <v>1</v>
      </c>
      <c r="AI71" s="73">
        <f>IF(AH71*14=0,"",AH71*14)</f>
        <v>14</v>
      </c>
      <c r="AJ71" s="88">
        <v>1</v>
      </c>
      <c r="AK71" s="73">
        <f>IF(AJ71*14=0,"",AJ71*14)</f>
        <v>14</v>
      </c>
      <c r="AL71" s="88">
        <v>2</v>
      </c>
      <c r="AM71" s="88" t="s">
        <v>76</v>
      </c>
      <c r="AN71" s="90"/>
      <c r="AO71" s="73" t="str">
        <f>IF(AN71*14=0,"",AN71*14)</f>
        <v/>
      </c>
      <c r="AP71" s="88"/>
      <c r="AQ71" s="73" t="str">
        <f>IF(AP71*14=0,"",AP71*14)</f>
        <v/>
      </c>
      <c r="AR71" s="88"/>
      <c r="AS71" s="148"/>
      <c r="AT71" s="88"/>
      <c r="AU71" s="73" t="str">
        <f>IF(AT71*15=0,"",AT71*14)</f>
        <v/>
      </c>
      <c r="AV71" s="88"/>
      <c r="AW71" s="73" t="str">
        <f>IF(AV71*15=0,"",AV71*14)</f>
        <v/>
      </c>
      <c r="AX71" s="88"/>
      <c r="AY71" s="88"/>
      <c r="AZ71" s="83">
        <f t="shared" ref="AZ71:AZ85" si="92">IF(D71+J71+P71+V71+AB71+AH71+AN71+AT71=0,"",D71+J71+P71+V71+AB71+AH71+AN71+AT71)</f>
        <v>1</v>
      </c>
      <c r="BA71" s="73">
        <f t="shared" ref="BA71:BA93" si="93">IF((D71+J71+P71+V71+AB71+AH71+AN71+AT71)*14=0,"",(D71+J71+P71+V71+AB71+AH71+AN71+AT71)*14)</f>
        <v>14</v>
      </c>
      <c r="BB71" s="84">
        <f t="shared" ref="BB71:BB85" si="94">IF(F71+L71+R71+X71+AD71+AJ71+AP71+AV71=0,"",F71+L71+R71+X71+AD71+AJ71+AP71+AV71)</f>
        <v>1</v>
      </c>
      <c r="BC71" s="73">
        <f t="shared" ref="BC71:BC93" si="95">IF((F71+L71+R71+X71+AD71+AJ71+AP71+AV71)*14=0,"",(F71+L71+R71+X71+AD71+AJ71+AP71+AV71)*14)</f>
        <v>14</v>
      </c>
      <c r="BD71" s="84">
        <f>IF(H71+N71+T71+Z71+AF71+AL71+AR71+AX71=0,"",H71+N71+T71+Z71+AF71+AL71+AR71+AX71)</f>
        <v>2</v>
      </c>
      <c r="BE71" s="85">
        <f t="shared" ref="BE71:BE85" si="96">IF(D71+F71+J71+L71+P71+R71+V71+X71+AB71+AD71+AH71+AJ71+AN71+AP71+AT71+AV71=0,"",D71+F71+J71+L71+P71+R71+V71+X71+AB71+AD71+AH71+AJ71+AN71+AP71+AT71+AV71)</f>
        <v>2</v>
      </c>
      <c r="BF71" s="202" t="s">
        <v>253</v>
      </c>
      <c r="BG71" s="425" t="s">
        <v>285</v>
      </c>
      <c r="BH71" s="430"/>
      <c r="BI71" s="155"/>
    </row>
    <row r="72" spans="1:61" s="56" customFormat="1" ht="15.75" customHeight="1" x14ac:dyDescent="0.25">
      <c r="A72" s="251" t="s">
        <v>221</v>
      </c>
      <c r="B72" s="71" t="s">
        <v>16</v>
      </c>
      <c r="C72" s="254" t="s">
        <v>84</v>
      </c>
      <c r="D72" s="88"/>
      <c r="E72" s="73" t="str">
        <f t="shared" si="89"/>
        <v/>
      </c>
      <c r="F72" s="88"/>
      <c r="G72" s="73" t="str">
        <f t="shared" si="90"/>
        <v/>
      </c>
      <c r="H72" s="88"/>
      <c r="I72" s="149"/>
      <c r="J72" s="90"/>
      <c r="K72" s="73" t="str">
        <f t="shared" ref="K72:K93" si="97">IF(J72*15=0,"",J72*15)</f>
        <v/>
      </c>
      <c r="L72" s="88"/>
      <c r="M72" s="73" t="str">
        <f t="shared" ref="M72:M93" si="98">IF(L72*15=0,"",L72*15)</f>
        <v/>
      </c>
      <c r="N72" s="88"/>
      <c r="O72" s="148"/>
      <c r="P72" s="90"/>
      <c r="Q72" s="73" t="str">
        <f t="shared" ref="Q72:Q93" si="99">IF(P72*14=0,"",P72*14)</f>
        <v/>
      </c>
      <c r="R72" s="88"/>
      <c r="S72" s="73" t="str">
        <f t="shared" si="91"/>
        <v/>
      </c>
      <c r="T72" s="88"/>
      <c r="U72" s="148"/>
      <c r="V72" s="252"/>
      <c r="W72" s="73" t="str">
        <f t="shared" ref="W72:W93" si="100">IF(V72*14=0,"",V72*14)</f>
        <v/>
      </c>
      <c r="X72" s="252"/>
      <c r="Y72" s="73" t="str">
        <f t="shared" ref="Y72:Y93" si="101">IF(X72*14=0,"",X72*14)</f>
        <v/>
      </c>
      <c r="Z72" s="145"/>
      <c r="AA72" s="158"/>
      <c r="AB72" s="90">
        <v>1</v>
      </c>
      <c r="AC72" s="73">
        <f t="shared" ref="AC72:AC93" si="102">IF(AB72*14=0,"",AB72*14)</f>
        <v>14</v>
      </c>
      <c r="AD72" s="88">
        <v>1</v>
      </c>
      <c r="AE72" s="73">
        <f t="shared" ref="AE72:AE93" si="103">IF(AD72*14=0,"",AD72*14)</f>
        <v>14</v>
      </c>
      <c r="AF72" s="88">
        <v>2</v>
      </c>
      <c r="AG72" s="148" t="s">
        <v>16</v>
      </c>
      <c r="AH72" s="88"/>
      <c r="AI72" s="73" t="str">
        <f t="shared" ref="AI72:AI93" si="104">IF(AH72*14=0,"",AH72*14)</f>
        <v/>
      </c>
      <c r="AJ72" s="88"/>
      <c r="AK72" s="73" t="str">
        <f t="shared" ref="AK72:AK93" si="105">IF(AJ72*14=0,"",AJ72*14)</f>
        <v/>
      </c>
      <c r="AL72" s="88"/>
      <c r="AM72" s="88"/>
      <c r="AN72" s="90"/>
      <c r="AO72" s="73" t="str">
        <f t="shared" ref="AO72:AO93" si="106">IF(AN72*14=0,"",AN72*14)</f>
        <v/>
      </c>
      <c r="AP72" s="88"/>
      <c r="AQ72" s="73" t="str">
        <f t="shared" ref="AQ72:AQ93" si="107">IF(AP72*14=0,"",AP72*14)</f>
        <v/>
      </c>
      <c r="AR72" s="88"/>
      <c r="AS72" s="148"/>
      <c r="AT72" s="88"/>
      <c r="AU72" s="73" t="str">
        <f t="shared" ref="AU72:AU93" si="108">IF(AT72*15=0,"",AT72*14)</f>
        <v/>
      </c>
      <c r="AV72" s="88"/>
      <c r="AW72" s="73" t="str">
        <f t="shared" ref="AW72:AW93" si="109">IF(AV72*15=0,"",AV72*14)</f>
        <v/>
      </c>
      <c r="AX72" s="88"/>
      <c r="AY72" s="88"/>
      <c r="AZ72" s="83">
        <f t="shared" si="92"/>
        <v>1</v>
      </c>
      <c r="BA72" s="73">
        <f t="shared" si="93"/>
        <v>14</v>
      </c>
      <c r="BB72" s="84">
        <f t="shared" si="94"/>
        <v>1</v>
      </c>
      <c r="BC72" s="73">
        <f t="shared" si="95"/>
        <v>14</v>
      </c>
      <c r="BD72" s="84">
        <f>IF(H72+N72+T72+Z72+AF72+AL72+AR72+AX72=0,"",H72+N72+T72+Z72+AF72+AL72+AR72+AX72)</f>
        <v>2</v>
      </c>
      <c r="BE72" s="85">
        <f t="shared" si="96"/>
        <v>2</v>
      </c>
      <c r="BF72" s="202" t="s">
        <v>253</v>
      </c>
      <c r="BG72" s="202" t="s">
        <v>290</v>
      </c>
      <c r="BH72" s="204"/>
      <c r="BI72" s="155"/>
    </row>
    <row r="73" spans="1:61" s="56" customFormat="1" ht="15.75" customHeight="1" x14ac:dyDescent="0.25">
      <c r="A73" s="251" t="s">
        <v>222</v>
      </c>
      <c r="B73" s="71" t="s">
        <v>16</v>
      </c>
      <c r="C73" s="234" t="s">
        <v>88</v>
      </c>
      <c r="D73" s="88"/>
      <c r="E73" s="73" t="str">
        <f t="shared" si="89"/>
        <v/>
      </c>
      <c r="F73" s="88"/>
      <c r="G73" s="73" t="str">
        <f t="shared" si="90"/>
        <v/>
      </c>
      <c r="H73" s="88"/>
      <c r="I73" s="149"/>
      <c r="J73" s="90"/>
      <c r="K73" s="73" t="str">
        <f t="shared" si="97"/>
        <v/>
      </c>
      <c r="L73" s="88"/>
      <c r="M73" s="73" t="str">
        <f t="shared" si="98"/>
        <v/>
      </c>
      <c r="N73" s="88"/>
      <c r="O73" s="148"/>
      <c r="P73" s="90"/>
      <c r="Q73" s="73" t="str">
        <f t="shared" si="99"/>
        <v/>
      </c>
      <c r="R73" s="88"/>
      <c r="S73" s="73" t="str">
        <f t="shared" si="91"/>
        <v/>
      </c>
      <c r="T73" s="88"/>
      <c r="U73" s="148"/>
      <c r="V73" s="253"/>
      <c r="W73" s="73" t="str">
        <f t="shared" si="100"/>
        <v/>
      </c>
      <c r="X73" s="252"/>
      <c r="Y73" s="73" t="str">
        <f t="shared" si="101"/>
        <v/>
      </c>
      <c r="Z73" s="146"/>
      <c r="AA73" s="158"/>
      <c r="AB73" s="90"/>
      <c r="AC73" s="73" t="str">
        <f t="shared" si="102"/>
        <v/>
      </c>
      <c r="AD73" s="88"/>
      <c r="AE73" s="73" t="str">
        <f t="shared" si="103"/>
        <v/>
      </c>
      <c r="AF73" s="88"/>
      <c r="AG73" s="148"/>
      <c r="AH73" s="88">
        <v>1</v>
      </c>
      <c r="AI73" s="73">
        <f t="shared" si="104"/>
        <v>14</v>
      </c>
      <c r="AJ73" s="88">
        <v>2</v>
      </c>
      <c r="AK73" s="73">
        <f t="shared" si="105"/>
        <v>28</v>
      </c>
      <c r="AL73" s="88">
        <v>4</v>
      </c>
      <c r="AM73" s="88" t="s">
        <v>16</v>
      </c>
      <c r="AN73" s="90"/>
      <c r="AO73" s="73" t="str">
        <f t="shared" si="106"/>
        <v/>
      </c>
      <c r="AP73" s="88"/>
      <c r="AQ73" s="73" t="str">
        <f t="shared" si="107"/>
        <v/>
      </c>
      <c r="AR73" s="88"/>
      <c r="AS73" s="148"/>
      <c r="AT73" s="88"/>
      <c r="AU73" s="73" t="str">
        <f t="shared" si="108"/>
        <v/>
      </c>
      <c r="AV73" s="88"/>
      <c r="AW73" s="73" t="str">
        <f t="shared" si="109"/>
        <v/>
      </c>
      <c r="AX73" s="88"/>
      <c r="AY73" s="88"/>
      <c r="AZ73" s="83">
        <f t="shared" si="92"/>
        <v>1</v>
      </c>
      <c r="BA73" s="73">
        <f t="shared" si="93"/>
        <v>14</v>
      </c>
      <c r="BB73" s="84">
        <f t="shared" si="94"/>
        <v>2</v>
      </c>
      <c r="BC73" s="73">
        <f t="shared" si="95"/>
        <v>28</v>
      </c>
      <c r="BD73" s="84">
        <f t="shared" ref="BD73:BD93" si="110">IF(H73+N73+T73+Z73+AF73+AL73+AR73+AX73=0,"",H73+N73+T73+Z73+AF73+AL73+AR73+AX73)</f>
        <v>4</v>
      </c>
      <c r="BE73" s="85">
        <f t="shared" si="96"/>
        <v>3</v>
      </c>
      <c r="BF73" s="202" t="s">
        <v>253</v>
      </c>
      <c r="BG73" s="202" t="s">
        <v>289</v>
      </c>
      <c r="BH73" s="204" t="s">
        <v>290</v>
      </c>
      <c r="BI73" s="151"/>
    </row>
    <row r="74" spans="1:61" s="56" customFormat="1" ht="15.75" customHeight="1" x14ac:dyDescent="0.25">
      <c r="A74" s="86" t="s">
        <v>150</v>
      </c>
      <c r="B74" s="71" t="s">
        <v>16</v>
      </c>
      <c r="C74" s="254" t="s">
        <v>61</v>
      </c>
      <c r="D74" s="88"/>
      <c r="E74" s="73" t="str">
        <f t="shared" si="89"/>
        <v/>
      </c>
      <c r="F74" s="88"/>
      <c r="G74" s="73" t="str">
        <f t="shared" si="90"/>
        <v/>
      </c>
      <c r="H74" s="88"/>
      <c r="I74" s="149"/>
      <c r="J74" s="90"/>
      <c r="K74" s="73" t="str">
        <f t="shared" si="97"/>
        <v/>
      </c>
      <c r="L74" s="88"/>
      <c r="M74" s="73" t="str">
        <f t="shared" si="98"/>
        <v/>
      </c>
      <c r="N74" s="88"/>
      <c r="O74" s="148"/>
      <c r="P74" s="90"/>
      <c r="Q74" s="73" t="str">
        <f t="shared" si="99"/>
        <v/>
      </c>
      <c r="R74" s="88"/>
      <c r="S74" s="73" t="str">
        <f t="shared" si="91"/>
        <v/>
      </c>
      <c r="T74" s="88"/>
      <c r="U74" s="148"/>
      <c r="V74" s="252"/>
      <c r="W74" s="73" t="str">
        <f t="shared" si="100"/>
        <v/>
      </c>
      <c r="X74" s="252"/>
      <c r="Y74" s="73" t="str">
        <f t="shared" si="101"/>
        <v/>
      </c>
      <c r="Z74" s="145"/>
      <c r="AA74" s="158"/>
      <c r="AB74" s="90"/>
      <c r="AC74" s="73" t="str">
        <f t="shared" si="102"/>
        <v/>
      </c>
      <c r="AD74" s="88"/>
      <c r="AE74" s="73" t="str">
        <f t="shared" si="103"/>
        <v/>
      </c>
      <c r="AF74" s="88"/>
      <c r="AG74" s="148"/>
      <c r="AH74" s="88">
        <v>2</v>
      </c>
      <c r="AI74" s="73">
        <f t="shared" si="104"/>
        <v>28</v>
      </c>
      <c r="AJ74" s="88">
        <v>2</v>
      </c>
      <c r="AK74" s="73">
        <f t="shared" si="105"/>
        <v>28</v>
      </c>
      <c r="AL74" s="88">
        <v>5</v>
      </c>
      <c r="AM74" s="88" t="s">
        <v>16</v>
      </c>
      <c r="AN74" s="90"/>
      <c r="AO74" s="73" t="str">
        <f t="shared" si="106"/>
        <v/>
      </c>
      <c r="AP74" s="88"/>
      <c r="AQ74" s="73" t="str">
        <f t="shared" si="107"/>
        <v/>
      </c>
      <c r="AR74" s="88"/>
      <c r="AS74" s="148"/>
      <c r="AT74" s="88"/>
      <c r="AU74" s="73" t="str">
        <f t="shared" si="108"/>
        <v/>
      </c>
      <c r="AV74" s="88"/>
      <c r="AW74" s="73" t="str">
        <f t="shared" si="109"/>
        <v/>
      </c>
      <c r="AX74" s="88"/>
      <c r="AY74" s="88"/>
      <c r="AZ74" s="83">
        <f t="shared" si="92"/>
        <v>2</v>
      </c>
      <c r="BA74" s="73">
        <f t="shared" si="93"/>
        <v>28</v>
      </c>
      <c r="BB74" s="84">
        <f t="shared" si="94"/>
        <v>2</v>
      </c>
      <c r="BC74" s="73">
        <f t="shared" si="95"/>
        <v>28</v>
      </c>
      <c r="BD74" s="84">
        <f t="shared" si="110"/>
        <v>5</v>
      </c>
      <c r="BE74" s="85">
        <f t="shared" si="96"/>
        <v>4</v>
      </c>
      <c r="BF74" s="202" t="s">
        <v>253</v>
      </c>
      <c r="BG74" s="202" t="s">
        <v>292</v>
      </c>
      <c r="BH74" s="204" t="s">
        <v>306</v>
      </c>
      <c r="BI74" s="151"/>
    </row>
    <row r="75" spans="1:61" s="56" customFormat="1" ht="15.75" customHeight="1" x14ac:dyDescent="0.25">
      <c r="A75" s="251" t="s">
        <v>223</v>
      </c>
      <c r="B75" s="71" t="s">
        <v>16</v>
      </c>
      <c r="C75" s="431" t="s">
        <v>167</v>
      </c>
      <c r="D75" s="88"/>
      <c r="E75" s="73" t="str">
        <f t="shared" si="89"/>
        <v/>
      </c>
      <c r="F75" s="88"/>
      <c r="G75" s="73" t="str">
        <f t="shared" si="90"/>
        <v/>
      </c>
      <c r="H75" s="88"/>
      <c r="I75" s="149"/>
      <c r="J75" s="90"/>
      <c r="K75" s="73" t="str">
        <f t="shared" si="97"/>
        <v/>
      </c>
      <c r="L75" s="88"/>
      <c r="M75" s="73" t="str">
        <f t="shared" si="98"/>
        <v/>
      </c>
      <c r="N75" s="88"/>
      <c r="O75" s="148"/>
      <c r="P75" s="90"/>
      <c r="Q75" s="73" t="str">
        <f t="shared" si="99"/>
        <v/>
      </c>
      <c r="R75" s="88"/>
      <c r="S75" s="73" t="str">
        <f t="shared" si="91"/>
        <v/>
      </c>
      <c r="T75" s="88"/>
      <c r="U75" s="148"/>
      <c r="V75" s="252"/>
      <c r="W75" s="73" t="str">
        <f t="shared" si="100"/>
        <v/>
      </c>
      <c r="X75" s="252"/>
      <c r="Y75" s="73" t="str">
        <f t="shared" si="101"/>
        <v/>
      </c>
      <c r="Z75" s="145"/>
      <c r="AA75" s="158"/>
      <c r="AB75" s="90"/>
      <c r="AC75" s="73" t="str">
        <f t="shared" si="102"/>
        <v/>
      </c>
      <c r="AD75" s="88"/>
      <c r="AE75" s="73" t="str">
        <f t="shared" si="103"/>
        <v/>
      </c>
      <c r="AF75" s="88"/>
      <c r="AG75" s="148"/>
      <c r="AH75" s="88">
        <v>1</v>
      </c>
      <c r="AI75" s="73">
        <f t="shared" si="104"/>
        <v>14</v>
      </c>
      <c r="AJ75" s="88">
        <v>2</v>
      </c>
      <c r="AK75" s="73">
        <f t="shared" si="105"/>
        <v>28</v>
      </c>
      <c r="AL75" s="88">
        <v>4</v>
      </c>
      <c r="AM75" s="88" t="s">
        <v>16</v>
      </c>
      <c r="AN75" s="90"/>
      <c r="AO75" s="73" t="str">
        <f t="shared" si="106"/>
        <v/>
      </c>
      <c r="AP75" s="88"/>
      <c r="AQ75" s="73" t="str">
        <f t="shared" si="107"/>
        <v/>
      </c>
      <c r="AR75" s="88"/>
      <c r="AS75" s="148"/>
      <c r="AT75" s="88"/>
      <c r="AU75" s="73" t="str">
        <f t="shared" si="108"/>
        <v/>
      </c>
      <c r="AV75" s="88"/>
      <c r="AW75" s="73" t="str">
        <f t="shared" si="109"/>
        <v/>
      </c>
      <c r="AX75" s="88"/>
      <c r="AY75" s="88"/>
      <c r="AZ75" s="83">
        <f t="shared" si="92"/>
        <v>1</v>
      </c>
      <c r="BA75" s="73">
        <f t="shared" si="93"/>
        <v>14</v>
      </c>
      <c r="BB75" s="84">
        <f t="shared" si="94"/>
        <v>2</v>
      </c>
      <c r="BC75" s="73">
        <f t="shared" si="95"/>
        <v>28</v>
      </c>
      <c r="BD75" s="84">
        <f t="shared" si="110"/>
        <v>4</v>
      </c>
      <c r="BE75" s="85">
        <f t="shared" si="96"/>
        <v>3</v>
      </c>
      <c r="BF75" s="202" t="s">
        <v>253</v>
      </c>
      <c r="BG75" s="202" t="s">
        <v>291</v>
      </c>
      <c r="BH75" s="204" t="s">
        <v>282</v>
      </c>
      <c r="BI75" s="151"/>
    </row>
    <row r="76" spans="1:61" s="56" customFormat="1" ht="15.75" customHeight="1" x14ac:dyDescent="0.25">
      <c r="A76" s="251" t="s">
        <v>224</v>
      </c>
      <c r="B76" s="71" t="s">
        <v>16</v>
      </c>
      <c r="C76" s="254" t="s">
        <v>85</v>
      </c>
      <c r="D76" s="88"/>
      <c r="E76" s="73" t="str">
        <f t="shared" si="89"/>
        <v/>
      </c>
      <c r="F76" s="88"/>
      <c r="G76" s="73" t="str">
        <f t="shared" si="90"/>
        <v/>
      </c>
      <c r="H76" s="88"/>
      <c r="I76" s="149"/>
      <c r="J76" s="90"/>
      <c r="K76" s="73" t="str">
        <f t="shared" si="97"/>
        <v/>
      </c>
      <c r="L76" s="88"/>
      <c r="M76" s="73" t="str">
        <f t="shared" si="98"/>
        <v/>
      </c>
      <c r="N76" s="88"/>
      <c r="O76" s="148"/>
      <c r="P76" s="90"/>
      <c r="Q76" s="73" t="str">
        <f t="shared" si="99"/>
        <v/>
      </c>
      <c r="R76" s="88"/>
      <c r="S76" s="73" t="str">
        <f t="shared" si="91"/>
        <v/>
      </c>
      <c r="T76" s="88"/>
      <c r="U76" s="148"/>
      <c r="V76" s="252"/>
      <c r="W76" s="73" t="str">
        <f t="shared" si="100"/>
        <v/>
      </c>
      <c r="X76" s="252"/>
      <c r="Y76" s="73" t="str">
        <f t="shared" si="101"/>
        <v/>
      </c>
      <c r="Z76" s="145"/>
      <c r="AA76" s="158"/>
      <c r="AB76" s="90"/>
      <c r="AC76" s="73" t="str">
        <f t="shared" si="102"/>
        <v/>
      </c>
      <c r="AD76" s="88"/>
      <c r="AE76" s="73" t="str">
        <f t="shared" si="103"/>
        <v/>
      </c>
      <c r="AF76" s="88"/>
      <c r="AG76" s="148"/>
      <c r="AH76" s="88">
        <v>1</v>
      </c>
      <c r="AI76" s="73">
        <f t="shared" si="104"/>
        <v>14</v>
      </c>
      <c r="AJ76" s="88">
        <v>1</v>
      </c>
      <c r="AK76" s="73">
        <f t="shared" si="105"/>
        <v>14</v>
      </c>
      <c r="AL76" s="88">
        <v>2</v>
      </c>
      <c r="AM76" s="88" t="s">
        <v>16</v>
      </c>
      <c r="AN76" s="90"/>
      <c r="AO76" s="73" t="str">
        <f t="shared" si="106"/>
        <v/>
      </c>
      <c r="AP76" s="88"/>
      <c r="AQ76" s="73" t="str">
        <f t="shared" si="107"/>
        <v/>
      </c>
      <c r="AR76" s="88"/>
      <c r="AS76" s="148"/>
      <c r="AT76" s="88"/>
      <c r="AU76" s="73" t="str">
        <f t="shared" si="108"/>
        <v/>
      </c>
      <c r="AV76" s="88"/>
      <c r="AW76" s="73" t="str">
        <f t="shared" si="109"/>
        <v/>
      </c>
      <c r="AX76" s="88"/>
      <c r="AY76" s="88"/>
      <c r="AZ76" s="83">
        <f t="shared" si="92"/>
        <v>1</v>
      </c>
      <c r="BA76" s="73">
        <f t="shared" si="93"/>
        <v>14</v>
      </c>
      <c r="BB76" s="84">
        <f t="shared" si="94"/>
        <v>1</v>
      </c>
      <c r="BC76" s="73">
        <f t="shared" si="95"/>
        <v>14</v>
      </c>
      <c r="BD76" s="84">
        <f t="shared" si="110"/>
        <v>2</v>
      </c>
      <c r="BE76" s="85">
        <f t="shared" si="96"/>
        <v>2</v>
      </c>
      <c r="BF76" s="202" t="s">
        <v>253</v>
      </c>
      <c r="BG76" s="202" t="s">
        <v>289</v>
      </c>
      <c r="BH76" s="204" t="s">
        <v>290</v>
      </c>
      <c r="BI76" s="151"/>
    </row>
    <row r="77" spans="1:61" s="56" customFormat="1" ht="15.75" customHeight="1" x14ac:dyDescent="0.25">
      <c r="A77" s="436" t="s">
        <v>225</v>
      </c>
      <c r="B77" s="71" t="s">
        <v>16</v>
      </c>
      <c r="C77" s="434" t="s">
        <v>170</v>
      </c>
      <c r="D77" s="88"/>
      <c r="E77" s="73" t="str">
        <f t="shared" si="89"/>
        <v/>
      </c>
      <c r="F77" s="88"/>
      <c r="G77" s="73" t="str">
        <f t="shared" si="90"/>
        <v/>
      </c>
      <c r="H77" s="88"/>
      <c r="I77" s="149"/>
      <c r="J77" s="90"/>
      <c r="K77" s="73" t="str">
        <f t="shared" si="97"/>
        <v/>
      </c>
      <c r="L77" s="88"/>
      <c r="M77" s="73" t="str">
        <f t="shared" si="98"/>
        <v/>
      </c>
      <c r="N77" s="88"/>
      <c r="O77" s="148"/>
      <c r="P77" s="90"/>
      <c r="Q77" s="73" t="str">
        <f t="shared" si="99"/>
        <v/>
      </c>
      <c r="R77" s="88"/>
      <c r="S77" s="73" t="str">
        <f t="shared" si="91"/>
        <v/>
      </c>
      <c r="T77" s="88"/>
      <c r="U77" s="148"/>
      <c r="V77" s="90"/>
      <c r="W77" s="73" t="str">
        <f t="shared" si="100"/>
        <v/>
      </c>
      <c r="X77" s="88"/>
      <c r="Y77" s="73" t="str">
        <f t="shared" si="101"/>
        <v/>
      </c>
      <c r="Z77" s="88"/>
      <c r="AA77" s="148"/>
      <c r="AB77" s="166"/>
      <c r="AC77" s="73" t="str">
        <f t="shared" si="102"/>
        <v/>
      </c>
      <c r="AD77" s="145"/>
      <c r="AE77" s="73" t="str">
        <f t="shared" si="103"/>
        <v/>
      </c>
      <c r="AF77" s="146"/>
      <c r="AG77" s="158"/>
      <c r="AH77" s="88"/>
      <c r="AI77" s="73" t="str">
        <f t="shared" si="104"/>
        <v/>
      </c>
      <c r="AJ77" s="88"/>
      <c r="AK77" s="73" t="str">
        <f t="shared" si="105"/>
        <v/>
      </c>
      <c r="AL77" s="88"/>
      <c r="AM77" s="88"/>
      <c r="AN77" s="166">
        <v>1</v>
      </c>
      <c r="AO77" s="73">
        <f t="shared" si="106"/>
        <v>14</v>
      </c>
      <c r="AP77" s="145">
        <v>2</v>
      </c>
      <c r="AQ77" s="73">
        <f t="shared" si="107"/>
        <v>28</v>
      </c>
      <c r="AR77" s="88">
        <v>3</v>
      </c>
      <c r="AS77" s="148" t="s">
        <v>16</v>
      </c>
      <c r="AT77" s="88"/>
      <c r="AU77" s="73" t="str">
        <f t="shared" si="108"/>
        <v/>
      </c>
      <c r="AV77" s="88"/>
      <c r="AW77" s="73" t="str">
        <f t="shared" si="109"/>
        <v/>
      </c>
      <c r="AX77" s="88"/>
      <c r="AY77" s="88"/>
      <c r="AZ77" s="83">
        <f t="shared" si="92"/>
        <v>1</v>
      </c>
      <c r="BA77" s="73">
        <f t="shared" si="93"/>
        <v>14</v>
      </c>
      <c r="BB77" s="84">
        <f t="shared" si="94"/>
        <v>2</v>
      </c>
      <c r="BC77" s="73">
        <f t="shared" si="95"/>
        <v>28</v>
      </c>
      <c r="BD77" s="84">
        <f t="shared" si="110"/>
        <v>3</v>
      </c>
      <c r="BE77" s="85">
        <f t="shared" si="96"/>
        <v>3</v>
      </c>
      <c r="BF77" s="202" t="s">
        <v>253</v>
      </c>
      <c r="BG77" s="433" t="s">
        <v>282</v>
      </c>
      <c r="BH77" s="204" t="s">
        <v>290</v>
      </c>
      <c r="BI77" s="151"/>
    </row>
    <row r="78" spans="1:61" s="56" customFormat="1" ht="15.75" customHeight="1" x14ac:dyDescent="0.25">
      <c r="A78" s="86" t="s">
        <v>151</v>
      </c>
      <c r="B78" s="71" t="s">
        <v>16</v>
      </c>
      <c r="C78" s="254" t="s">
        <v>60</v>
      </c>
      <c r="D78" s="88"/>
      <c r="E78" s="73" t="str">
        <f t="shared" si="89"/>
        <v/>
      </c>
      <c r="F78" s="88"/>
      <c r="G78" s="73" t="str">
        <f t="shared" si="90"/>
        <v/>
      </c>
      <c r="H78" s="88"/>
      <c r="I78" s="149"/>
      <c r="J78" s="90"/>
      <c r="K78" s="73" t="str">
        <f t="shared" si="97"/>
        <v/>
      </c>
      <c r="L78" s="88"/>
      <c r="M78" s="73" t="str">
        <f t="shared" si="98"/>
        <v/>
      </c>
      <c r="N78" s="88"/>
      <c r="O78" s="148"/>
      <c r="P78" s="90"/>
      <c r="Q78" s="73" t="str">
        <f t="shared" si="99"/>
        <v/>
      </c>
      <c r="R78" s="88"/>
      <c r="S78" s="73" t="str">
        <f t="shared" si="91"/>
        <v/>
      </c>
      <c r="T78" s="88"/>
      <c r="U78" s="148"/>
      <c r="V78" s="90"/>
      <c r="W78" s="73" t="str">
        <f t="shared" si="100"/>
        <v/>
      </c>
      <c r="X78" s="88"/>
      <c r="Y78" s="73" t="str">
        <f t="shared" si="101"/>
        <v/>
      </c>
      <c r="Z78" s="88"/>
      <c r="AA78" s="148"/>
      <c r="AB78" s="163"/>
      <c r="AC78" s="73" t="str">
        <f t="shared" si="102"/>
        <v/>
      </c>
      <c r="AD78" s="145"/>
      <c r="AE78" s="73" t="str">
        <f t="shared" si="103"/>
        <v/>
      </c>
      <c r="AF78" s="146"/>
      <c r="AG78" s="158"/>
      <c r="AH78" s="88"/>
      <c r="AI78" s="73" t="str">
        <f t="shared" si="104"/>
        <v/>
      </c>
      <c r="AJ78" s="88"/>
      <c r="AK78" s="73" t="str">
        <f t="shared" si="105"/>
        <v/>
      </c>
      <c r="AL78" s="88"/>
      <c r="AM78" s="88"/>
      <c r="AN78" s="163">
        <v>2</v>
      </c>
      <c r="AO78" s="73">
        <f t="shared" si="106"/>
        <v>28</v>
      </c>
      <c r="AP78" s="145">
        <v>2</v>
      </c>
      <c r="AQ78" s="73">
        <f t="shared" si="107"/>
        <v>28</v>
      </c>
      <c r="AR78" s="88">
        <v>5</v>
      </c>
      <c r="AS78" s="148" t="s">
        <v>16</v>
      </c>
      <c r="AT78" s="88"/>
      <c r="AU78" s="73" t="str">
        <f t="shared" si="108"/>
        <v/>
      </c>
      <c r="AV78" s="88"/>
      <c r="AW78" s="73" t="str">
        <f t="shared" si="109"/>
        <v/>
      </c>
      <c r="AX78" s="88"/>
      <c r="AY78" s="88"/>
      <c r="AZ78" s="83">
        <f t="shared" si="92"/>
        <v>2</v>
      </c>
      <c r="BA78" s="73">
        <f t="shared" si="93"/>
        <v>28</v>
      </c>
      <c r="BB78" s="84">
        <f t="shared" si="94"/>
        <v>2</v>
      </c>
      <c r="BC78" s="73">
        <f t="shared" si="95"/>
        <v>28</v>
      </c>
      <c r="BD78" s="84">
        <f t="shared" si="110"/>
        <v>5</v>
      </c>
      <c r="BE78" s="85">
        <f t="shared" si="96"/>
        <v>4</v>
      </c>
      <c r="BF78" s="202" t="s">
        <v>253</v>
      </c>
      <c r="BG78" s="202" t="s">
        <v>289</v>
      </c>
      <c r="BH78" s="204" t="s">
        <v>307</v>
      </c>
      <c r="BI78" s="151"/>
    </row>
    <row r="79" spans="1:61" s="56" customFormat="1" ht="15.75" customHeight="1" x14ac:dyDescent="0.25">
      <c r="A79" s="251" t="s">
        <v>226</v>
      </c>
      <c r="B79" s="71" t="s">
        <v>16</v>
      </c>
      <c r="C79" s="431" t="s">
        <v>136</v>
      </c>
      <c r="D79" s="88"/>
      <c r="E79" s="73" t="str">
        <f t="shared" si="89"/>
        <v/>
      </c>
      <c r="F79" s="88"/>
      <c r="G79" s="73" t="str">
        <f t="shared" si="90"/>
        <v/>
      </c>
      <c r="H79" s="88"/>
      <c r="I79" s="149"/>
      <c r="J79" s="90"/>
      <c r="K79" s="73" t="str">
        <f t="shared" si="97"/>
        <v/>
      </c>
      <c r="L79" s="88"/>
      <c r="M79" s="73" t="str">
        <f t="shared" si="98"/>
        <v/>
      </c>
      <c r="N79" s="88"/>
      <c r="O79" s="148"/>
      <c r="P79" s="90"/>
      <c r="Q79" s="73" t="str">
        <f t="shared" si="99"/>
        <v/>
      </c>
      <c r="R79" s="88"/>
      <c r="S79" s="73" t="str">
        <f t="shared" si="91"/>
        <v/>
      </c>
      <c r="T79" s="88"/>
      <c r="U79" s="148"/>
      <c r="V79" s="90"/>
      <c r="W79" s="73" t="str">
        <f t="shared" si="100"/>
        <v/>
      </c>
      <c r="X79" s="88"/>
      <c r="Y79" s="73" t="str">
        <f t="shared" si="101"/>
        <v/>
      </c>
      <c r="Z79" s="88"/>
      <c r="AA79" s="148"/>
      <c r="AB79" s="166"/>
      <c r="AC79" s="73" t="str">
        <f t="shared" si="102"/>
        <v/>
      </c>
      <c r="AD79" s="145"/>
      <c r="AE79" s="73" t="str">
        <f t="shared" si="103"/>
        <v/>
      </c>
      <c r="AF79" s="145"/>
      <c r="AG79" s="158"/>
      <c r="AH79" s="88"/>
      <c r="AI79" s="73" t="str">
        <f t="shared" si="104"/>
        <v/>
      </c>
      <c r="AJ79" s="88"/>
      <c r="AK79" s="73" t="str">
        <f t="shared" si="105"/>
        <v/>
      </c>
      <c r="AL79" s="88"/>
      <c r="AM79" s="88"/>
      <c r="AN79" s="166">
        <v>1</v>
      </c>
      <c r="AO79" s="73">
        <f t="shared" si="106"/>
        <v>14</v>
      </c>
      <c r="AP79" s="145">
        <v>2</v>
      </c>
      <c r="AQ79" s="73">
        <f t="shared" si="107"/>
        <v>28</v>
      </c>
      <c r="AR79" s="88">
        <v>3</v>
      </c>
      <c r="AS79" s="148" t="s">
        <v>16</v>
      </c>
      <c r="AT79" s="88"/>
      <c r="AU79" s="73" t="str">
        <f t="shared" si="108"/>
        <v/>
      </c>
      <c r="AV79" s="88"/>
      <c r="AW79" s="73" t="str">
        <f t="shared" si="109"/>
        <v/>
      </c>
      <c r="AX79" s="88"/>
      <c r="AY79" s="88"/>
      <c r="AZ79" s="83">
        <f t="shared" si="92"/>
        <v>1</v>
      </c>
      <c r="BA79" s="73">
        <f t="shared" si="93"/>
        <v>14</v>
      </c>
      <c r="BB79" s="84">
        <f t="shared" si="94"/>
        <v>2</v>
      </c>
      <c r="BC79" s="73">
        <f t="shared" si="95"/>
        <v>28</v>
      </c>
      <c r="BD79" s="84">
        <f t="shared" si="110"/>
        <v>3</v>
      </c>
      <c r="BE79" s="85">
        <f t="shared" si="96"/>
        <v>3</v>
      </c>
      <c r="BF79" s="255" t="s">
        <v>262</v>
      </c>
      <c r="BG79" s="202" t="s">
        <v>286</v>
      </c>
      <c r="BH79" s="204" t="s">
        <v>308</v>
      </c>
      <c r="BI79" s="151"/>
    </row>
    <row r="80" spans="1:61" s="56" customFormat="1" ht="15.75" customHeight="1" x14ac:dyDescent="0.25">
      <c r="A80" s="251" t="s">
        <v>227</v>
      </c>
      <c r="B80" s="71" t="s">
        <v>16</v>
      </c>
      <c r="C80" s="254" t="s">
        <v>107</v>
      </c>
      <c r="D80" s="88"/>
      <c r="E80" s="73" t="str">
        <f t="shared" si="89"/>
        <v/>
      </c>
      <c r="F80" s="88"/>
      <c r="G80" s="73" t="str">
        <f t="shared" si="90"/>
        <v/>
      </c>
      <c r="H80" s="88"/>
      <c r="I80" s="149"/>
      <c r="J80" s="90"/>
      <c r="K80" s="73" t="str">
        <f t="shared" si="97"/>
        <v/>
      </c>
      <c r="L80" s="88"/>
      <c r="M80" s="73" t="str">
        <f t="shared" si="98"/>
        <v/>
      </c>
      <c r="N80" s="88"/>
      <c r="O80" s="148"/>
      <c r="P80" s="90"/>
      <c r="Q80" s="73" t="str">
        <f t="shared" si="99"/>
        <v/>
      </c>
      <c r="R80" s="88"/>
      <c r="S80" s="73" t="str">
        <f t="shared" si="91"/>
        <v/>
      </c>
      <c r="T80" s="88"/>
      <c r="U80" s="148"/>
      <c r="V80" s="90"/>
      <c r="W80" s="73" t="str">
        <f t="shared" si="100"/>
        <v/>
      </c>
      <c r="X80" s="88"/>
      <c r="Y80" s="73" t="str">
        <f t="shared" si="101"/>
        <v/>
      </c>
      <c r="Z80" s="88"/>
      <c r="AA80" s="148"/>
      <c r="AB80" s="166"/>
      <c r="AC80" s="73" t="str">
        <f t="shared" si="102"/>
        <v/>
      </c>
      <c r="AD80" s="145"/>
      <c r="AE80" s="73" t="str">
        <f t="shared" si="103"/>
        <v/>
      </c>
      <c r="AF80" s="145"/>
      <c r="AG80" s="158"/>
      <c r="AH80" s="88"/>
      <c r="AI80" s="73" t="str">
        <f t="shared" si="104"/>
        <v/>
      </c>
      <c r="AJ80" s="88"/>
      <c r="AK80" s="73" t="str">
        <f t="shared" si="105"/>
        <v/>
      </c>
      <c r="AL80" s="88"/>
      <c r="AM80" s="88"/>
      <c r="AN80" s="166">
        <v>2</v>
      </c>
      <c r="AO80" s="73">
        <f t="shared" si="106"/>
        <v>28</v>
      </c>
      <c r="AP80" s="145">
        <v>1</v>
      </c>
      <c r="AQ80" s="73">
        <f t="shared" si="107"/>
        <v>14</v>
      </c>
      <c r="AR80" s="88">
        <v>3</v>
      </c>
      <c r="AS80" s="148" t="s">
        <v>16</v>
      </c>
      <c r="AT80" s="88"/>
      <c r="AU80" s="73" t="str">
        <f t="shared" si="108"/>
        <v/>
      </c>
      <c r="AV80" s="88"/>
      <c r="AW80" s="73" t="str">
        <f t="shared" si="109"/>
        <v/>
      </c>
      <c r="AX80" s="88"/>
      <c r="AY80" s="88"/>
      <c r="AZ80" s="83">
        <f t="shared" si="92"/>
        <v>2</v>
      </c>
      <c r="BA80" s="73">
        <f t="shared" si="93"/>
        <v>28</v>
      </c>
      <c r="BB80" s="84">
        <f t="shared" si="94"/>
        <v>1</v>
      </c>
      <c r="BC80" s="73">
        <f t="shared" si="95"/>
        <v>14</v>
      </c>
      <c r="BD80" s="84">
        <f t="shared" si="110"/>
        <v>3</v>
      </c>
      <c r="BE80" s="85">
        <f t="shared" si="96"/>
        <v>3</v>
      </c>
      <c r="BF80" s="202" t="s">
        <v>253</v>
      </c>
      <c r="BG80" s="202" t="s">
        <v>314</v>
      </c>
      <c r="BH80" s="204" t="s">
        <v>290</v>
      </c>
      <c r="BI80" s="151"/>
    </row>
    <row r="81" spans="1:61" s="56" customFormat="1" ht="15.75" customHeight="1" x14ac:dyDescent="0.25">
      <c r="A81" s="436" t="s">
        <v>228</v>
      </c>
      <c r="B81" s="71" t="s">
        <v>16</v>
      </c>
      <c r="C81" s="434" t="s">
        <v>169</v>
      </c>
      <c r="D81" s="88"/>
      <c r="E81" s="73" t="str">
        <f t="shared" si="89"/>
        <v/>
      </c>
      <c r="F81" s="88"/>
      <c r="G81" s="73" t="str">
        <f t="shared" si="90"/>
        <v/>
      </c>
      <c r="H81" s="88"/>
      <c r="I81" s="149"/>
      <c r="J81" s="90"/>
      <c r="K81" s="73" t="str">
        <f t="shared" si="97"/>
        <v/>
      </c>
      <c r="L81" s="88"/>
      <c r="M81" s="73" t="str">
        <f t="shared" si="98"/>
        <v/>
      </c>
      <c r="N81" s="88"/>
      <c r="O81" s="148"/>
      <c r="P81" s="90"/>
      <c r="Q81" s="73" t="str">
        <f t="shared" si="99"/>
        <v/>
      </c>
      <c r="R81" s="88"/>
      <c r="S81" s="73" t="str">
        <f t="shared" si="91"/>
        <v/>
      </c>
      <c r="T81" s="88"/>
      <c r="U81" s="148"/>
      <c r="V81" s="90"/>
      <c r="W81" s="73" t="str">
        <f t="shared" si="100"/>
        <v/>
      </c>
      <c r="X81" s="88"/>
      <c r="Y81" s="73" t="str">
        <f t="shared" si="101"/>
        <v/>
      </c>
      <c r="Z81" s="88"/>
      <c r="AA81" s="148"/>
      <c r="AB81" s="90"/>
      <c r="AC81" s="73" t="str">
        <f t="shared" si="102"/>
        <v/>
      </c>
      <c r="AD81" s="88"/>
      <c r="AE81" s="73" t="str">
        <f t="shared" si="103"/>
        <v/>
      </c>
      <c r="AF81" s="88"/>
      <c r="AG81" s="148"/>
      <c r="AH81" s="145"/>
      <c r="AI81" s="73" t="str">
        <f t="shared" si="104"/>
        <v/>
      </c>
      <c r="AJ81" s="145"/>
      <c r="AK81" s="73" t="str">
        <f t="shared" si="105"/>
        <v/>
      </c>
      <c r="AL81" s="146"/>
      <c r="AM81" s="146"/>
      <c r="AN81" s="90"/>
      <c r="AO81" s="73" t="str">
        <f t="shared" si="106"/>
        <v/>
      </c>
      <c r="AP81" s="88"/>
      <c r="AQ81" s="73" t="str">
        <f t="shared" si="107"/>
        <v/>
      </c>
      <c r="AR81" s="88"/>
      <c r="AS81" s="148"/>
      <c r="AT81" s="145">
        <v>1</v>
      </c>
      <c r="AU81" s="73">
        <f t="shared" si="108"/>
        <v>14</v>
      </c>
      <c r="AV81" s="145">
        <v>2</v>
      </c>
      <c r="AW81" s="73">
        <f t="shared" si="109"/>
        <v>28</v>
      </c>
      <c r="AX81" s="146">
        <v>4</v>
      </c>
      <c r="AY81" s="146" t="s">
        <v>106</v>
      </c>
      <c r="AZ81" s="83">
        <f t="shared" si="92"/>
        <v>1</v>
      </c>
      <c r="BA81" s="73">
        <f t="shared" si="93"/>
        <v>14</v>
      </c>
      <c r="BB81" s="84">
        <f t="shared" si="94"/>
        <v>2</v>
      </c>
      <c r="BC81" s="73">
        <f t="shared" si="95"/>
        <v>28</v>
      </c>
      <c r="BD81" s="84">
        <f t="shared" si="110"/>
        <v>4</v>
      </c>
      <c r="BE81" s="85">
        <f t="shared" si="96"/>
        <v>3</v>
      </c>
      <c r="BF81" s="202" t="s">
        <v>253</v>
      </c>
      <c r="BG81" s="433" t="s">
        <v>314</v>
      </c>
      <c r="BH81" s="204" t="s">
        <v>290</v>
      </c>
      <c r="BI81" s="151"/>
    </row>
    <row r="82" spans="1:61" s="56" customFormat="1" ht="15.75" customHeight="1" x14ac:dyDescent="0.25">
      <c r="A82" s="86" t="s">
        <v>189</v>
      </c>
      <c r="B82" s="71" t="s">
        <v>16</v>
      </c>
      <c r="C82" s="254" t="s">
        <v>62</v>
      </c>
      <c r="D82" s="88"/>
      <c r="E82" s="73" t="str">
        <f t="shared" si="89"/>
        <v/>
      </c>
      <c r="F82" s="88"/>
      <c r="G82" s="73" t="str">
        <f t="shared" si="90"/>
        <v/>
      </c>
      <c r="H82" s="88"/>
      <c r="I82" s="149"/>
      <c r="J82" s="90"/>
      <c r="K82" s="73" t="str">
        <f t="shared" si="97"/>
        <v/>
      </c>
      <c r="L82" s="88"/>
      <c r="M82" s="73" t="str">
        <f t="shared" si="98"/>
        <v/>
      </c>
      <c r="N82" s="88"/>
      <c r="O82" s="148"/>
      <c r="P82" s="90"/>
      <c r="Q82" s="73" t="str">
        <f t="shared" si="99"/>
        <v/>
      </c>
      <c r="R82" s="88"/>
      <c r="S82" s="73" t="str">
        <f t="shared" si="91"/>
        <v/>
      </c>
      <c r="T82" s="88"/>
      <c r="U82" s="148"/>
      <c r="V82" s="90"/>
      <c r="W82" s="73" t="str">
        <f t="shared" si="100"/>
        <v/>
      </c>
      <c r="X82" s="88"/>
      <c r="Y82" s="73" t="str">
        <f t="shared" si="101"/>
        <v/>
      </c>
      <c r="Z82" s="88"/>
      <c r="AA82" s="148"/>
      <c r="AB82" s="90"/>
      <c r="AC82" s="73" t="str">
        <f t="shared" si="102"/>
        <v/>
      </c>
      <c r="AD82" s="88"/>
      <c r="AE82" s="73" t="str">
        <f t="shared" si="103"/>
        <v/>
      </c>
      <c r="AF82" s="88"/>
      <c r="AG82" s="148"/>
      <c r="AH82" s="145"/>
      <c r="AI82" s="73" t="str">
        <f t="shared" si="104"/>
        <v/>
      </c>
      <c r="AJ82" s="145"/>
      <c r="AK82" s="73" t="str">
        <f t="shared" si="105"/>
        <v/>
      </c>
      <c r="AL82" s="145"/>
      <c r="AM82" s="146"/>
      <c r="AN82" s="90"/>
      <c r="AO82" s="73" t="str">
        <f t="shared" si="106"/>
        <v/>
      </c>
      <c r="AP82" s="88"/>
      <c r="AQ82" s="73" t="str">
        <f t="shared" si="107"/>
        <v/>
      </c>
      <c r="AR82" s="88"/>
      <c r="AS82" s="148"/>
      <c r="AT82" s="145">
        <v>2</v>
      </c>
      <c r="AU82" s="73">
        <f t="shared" si="108"/>
        <v>28</v>
      </c>
      <c r="AV82" s="145">
        <v>2</v>
      </c>
      <c r="AW82" s="73">
        <f t="shared" si="109"/>
        <v>28</v>
      </c>
      <c r="AX82" s="88">
        <v>5</v>
      </c>
      <c r="AY82" s="88" t="s">
        <v>106</v>
      </c>
      <c r="AZ82" s="83">
        <f t="shared" si="92"/>
        <v>2</v>
      </c>
      <c r="BA82" s="73">
        <f t="shared" si="93"/>
        <v>28</v>
      </c>
      <c r="BB82" s="84">
        <f t="shared" si="94"/>
        <v>2</v>
      </c>
      <c r="BC82" s="73">
        <f t="shared" si="95"/>
        <v>28</v>
      </c>
      <c r="BD82" s="84">
        <f>IF(H82+N82+T82+Z82+AF82+AL82+AR82+AX82=0,"",H82+N82+T82+Z82+AF82+AL82+AR82+AX82)</f>
        <v>5</v>
      </c>
      <c r="BE82" s="85">
        <f t="shared" si="96"/>
        <v>4</v>
      </c>
      <c r="BF82" s="202" t="s">
        <v>253</v>
      </c>
      <c r="BG82" s="255" t="s">
        <v>252</v>
      </c>
      <c r="BH82" s="204" t="s">
        <v>307</v>
      </c>
      <c r="BI82" s="151"/>
    </row>
    <row r="83" spans="1:61" s="56" customFormat="1" ht="15.75" customHeight="1" x14ac:dyDescent="0.25">
      <c r="A83" s="251" t="s">
        <v>229</v>
      </c>
      <c r="B83" s="71" t="s">
        <v>16</v>
      </c>
      <c r="C83" s="282" t="s">
        <v>137</v>
      </c>
      <c r="D83" s="88"/>
      <c r="E83" s="73" t="str">
        <f t="shared" si="89"/>
        <v/>
      </c>
      <c r="F83" s="88"/>
      <c r="G83" s="73" t="str">
        <f t="shared" si="90"/>
        <v/>
      </c>
      <c r="H83" s="88"/>
      <c r="I83" s="149"/>
      <c r="J83" s="90"/>
      <c r="K83" s="73" t="str">
        <f t="shared" si="97"/>
        <v/>
      </c>
      <c r="L83" s="88"/>
      <c r="M83" s="73" t="str">
        <f t="shared" si="98"/>
        <v/>
      </c>
      <c r="N83" s="88"/>
      <c r="O83" s="148"/>
      <c r="P83" s="90"/>
      <c r="Q83" s="73" t="str">
        <f t="shared" si="99"/>
        <v/>
      </c>
      <c r="R83" s="88"/>
      <c r="S83" s="73" t="str">
        <f t="shared" si="91"/>
        <v/>
      </c>
      <c r="T83" s="88"/>
      <c r="U83" s="148"/>
      <c r="V83" s="90"/>
      <c r="W83" s="73" t="str">
        <f t="shared" si="100"/>
        <v/>
      </c>
      <c r="X83" s="88"/>
      <c r="Y83" s="73" t="str">
        <f t="shared" si="101"/>
        <v/>
      </c>
      <c r="Z83" s="88"/>
      <c r="AA83" s="148"/>
      <c r="AB83" s="90"/>
      <c r="AC83" s="73" t="str">
        <f t="shared" si="102"/>
        <v/>
      </c>
      <c r="AD83" s="88"/>
      <c r="AE83" s="73" t="str">
        <f t="shared" si="103"/>
        <v/>
      </c>
      <c r="AF83" s="88"/>
      <c r="AG83" s="148"/>
      <c r="AH83" s="146"/>
      <c r="AI83" s="73" t="str">
        <f t="shared" si="104"/>
        <v/>
      </c>
      <c r="AJ83" s="145"/>
      <c r="AK83" s="73" t="str">
        <f t="shared" si="105"/>
        <v/>
      </c>
      <c r="AL83" s="146"/>
      <c r="AM83" s="146"/>
      <c r="AN83" s="90"/>
      <c r="AO83" s="73" t="str">
        <f t="shared" si="106"/>
        <v/>
      </c>
      <c r="AP83" s="88"/>
      <c r="AQ83" s="73" t="str">
        <f t="shared" si="107"/>
        <v/>
      </c>
      <c r="AR83" s="88"/>
      <c r="AS83" s="148"/>
      <c r="AT83" s="146">
        <v>1</v>
      </c>
      <c r="AU83" s="73">
        <f t="shared" si="108"/>
        <v>14</v>
      </c>
      <c r="AV83" s="145">
        <v>2</v>
      </c>
      <c r="AW83" s="73">
        <f t="shared" si="109"/>
        <v>28</v>
      </c>
      <c r="AX83" s="88">
        <v>4</v>
      </c>
      <c r="AY83" s="88" t="s">
        <v>106</v>
      </c>
      <c r="AZ83" s="83">
        <f t="shared" si="92"/>
        <v>1</v>
      </c>
      <c r="BA83" s="73">
        <f t="shared" si="93"/>
        <v>14</v>
      </c>
      <c r="BB83" s="84">
        <f t="shared" si="94"/>
        <v>2</v>
      </c>
      <c r="BC83" s="73">
        <f t="shared" si="95"/>
        <v>28</v>
      </c>
      <c r="BD83" s="84">
        <f t="shared" si="110"/>
        <v>4</v>
      </c>
      <c r="BE83" s="85">
        <f t="shared" si="96"/>
        <v>3</v>
      </c>
      <c r="BF83" s="202" t="s">
        <v>253</v>
      </c>
      <c r="BG83" s="202" t="s">
        <v>304</v>
      </c>
      <c r="BH83" s="204" t="s">
        <v>282</v>
      </c>
      <c r="BI83" s="151"/>
    </row>
    <row r="84" spans="1:61" s="56" customFormat="1" ht="15.75" customHeight="1" x14ac:dyDescent="0.25">
      <c r="A84" s="251" t="s">
        <v>230</v>
      </c>
      <c r="B84" s="71" t="s">
        <v>16</v>
      </c>
      <c r="C84" s="254" t="s">
        <v>138</v>
      </c>
      <c r="D84" s="88"/>
      <c r="E84" s="73" t="str">
        <f t="shared" si="89"/>
        <v/>
      </c>
      <c r="F84" s="88"/>
      <c r="G84" s="73" t="str">
        <f t="shared" si="90"/>
        <v/>
      </c>
      <c r="H84" s="88"/>
      <c r="I84" s="149"/>
      <c r="J84" s="90"/>
      <c r="K84" s="73" t="str">
        <f t="shared" si="97"/>
        <v/>
      </c>
      <c r="L84" s="88"/>
      <c r="M84" s="73" t="str">
        <f t="shared" si="98"/>
        <v/>
      </c>
      <c r="N84" s="88"/>
      <c r="O84" s="148"/>
      <c r="P84" s="90"/>
      <c r="Q84" s="73" t="str">
        <f t="shared" si="99"/>
        <v/>
      </c>
      <c r="R84" s="88"/>
      <c r="S84" s="73" t="str">
        <f t="shared" si="91"/>
        <v/>
      </c>
      <c r="T84" s="88"/>
      <c r="U84" s="148"/>
      <c r="V84" s="90"/>
      <c r="W84" s="73" t="str">
        <f t="shared" si="100"/>
        <v/>
      </c>
      <c r="X84" s="88"/>
      <c r="Y84" s="73" t="str">
        <f t="shared" si="101"/>
        <v/>
      </c>
      <c r="Z84" s="88"/>
      <c r="AA84" s="148"/>
      <c r="AB84" s="90"/>
      <c r="AC84" s="73" t="str">
        <f t="shared" si="102"/>
        <v/>
      </c>
      <c r="AD84" s="88"/>
      <c r="AE84" s="73" t="str">
        <f t="shared" si="103"/>
        <v/>
      </c>
      <c r="AF84" s="88"/>
      <c r="AG84" s="148"/>
      <c r="AH84" s="145"/>
      <c r="AI84" s="73" t="str">
        <f t="shared" si="104"/>
        <v/>
      </c>
      <c r="AJ84" s="145"/>
      <c r="AK84" s="73" t="str">
        <f t="shared" si="105"/>
        <v/>
      </c>
      <c r="AL84" s="145"/>
      <c r="AM84" s="146"/>
      <c r="AN84" s="90"/>
      <c r="AO84" s="73" t="str">
        <f t="shared" si="106"/>
        <v/>
      </c>
      <c r="AP84" s="88"/>
      <c r="AQ84" s="73" t="str">
        <f t="shared" si="107"/>
        <v/>
      </c>
      <c r="AR84" s="88"/>
      <c r="AS84" s="148"/>
      <c r="AT84" s="145">
        <v>2</v>
      </c>
      <c r="AU84" s="73">
        <f t="shared" si="108"/>
        <v>28</v>
      </c>
      <c r="AV84" s="145">
        <v>1</v>
      </c>
      <c r="AW84" s="73">
        <f t="shared" si="109"/>
        <v>14</v>
      </c>
      <c r="AX84" s="88">
        <v>4</v>
      </c>
      <c r="AY84" s="88" t="s">
        <v>106</v>
      </c>
      <c r="AZ84" s="83">
        <f t="shared" si="92"/>
        <v>2</v>
      </c>
      <c r="BA84" s="73">
        <f t="shared" si="93"/>
        <v>28</v>
      </c>
      <c r="BB84" s="84">
        <f t="shared" si="94"/>
        <v>1</v>
      </c>
      <c r="BC84" s="73">
        <f t="shared" si="95"/>
        <v>14</v>
      </c>
      <c r="BD84" s="84">
        <f t="shared" si="110"/>
        <v>4</v>
      </c>
      <c r="BE84" s="85">
        <f t="shared" si="96"/>
        <v>3</v>
      </c>
      <c r="BF84" s="202" t="s">
        <v>253</v>
      </c>
      <c r="BG84" s="203" t="s">
        <v>290</v>
      </c>
      <c r="BH84" s="204"/>
      <c r="BI84" s="155"/>
    </row>
    <row r="85" spans="1:61" s="56" customFormat="1" ht="15.75" customHeight="1" x14ac:dyDescent="0.25">
      <c r="A85" s="251" t="s">
        <v>231</v>
      </c>
      <c r="B85" s="71" t="s">
        <v>16</v>
      </c>
      <c r="C85" s="254" t="s">
        <v>139</v>
      </c>
      <c r="D85" s="88"/>
      <c r="E85" s="73" t="str">
        <f t="shared" si="89"/>
        <v/>
      </c>
      <c r="F85" s="88"/>
      <c r="G85" s="73" t="str">
        <f t="shared" si="90"/>
        <v/>
      </c>
      <c r="H85" s="88"/>
      <c r="I85" s="149"/>
      <c r="J85" s="90"/>
      <c r="K85" s="73" t="str">
        <f t="shared" si="97"/>
        <v/>
      </c>
      <c r="L85" s="88"/>
      <c r="M85" s="73" t="str">
        <f t="shared" si="98"/>
        <v/>
      </c>
      <c r="N85" s="88"/>
      <c r="O85" s="148"/>
      <c r="P85" s="90"/>
      <c r="Q85" s="73" t="str">
        <f t="shared" si="99"/>
        <v/>
      </c>
      <c r="R85" s="88"/>
      <c r="S85" s="73" t="str">
        <f t="shared" si="91"/>
        <v/>
      </c>
      <c r="T85" s="88"/>
      <c r="U85" s="148"/>
      <c r="V85" s="90"/>
      <c r="W85" s="73" t="str">
        <f t="shared" si="100"/>
        <v/>
      </c>
      <c r="X85" s="88"/>
      <c r="Y85" s="73" t="str">
        <f t="shared" si="101"/>
        <v/>
      </c>
      <c r="Z85" s="88"/>
      <c r="AA85" s="148"/>
      <c r="AB85" s="90"/>
      <c r="AC85" s="73" t="str">
        <f t="shared" si="102"/>
        <v/>
      </c>
      <c r="AD85" s="88"/>
      <c r="AE85" s="73" t="str">
        <f t="shared" si="103"/>
        <v/>
      </c>
      <c r="AF85" s="88"/>
      <c r="AG85" s="148"/>
      <c r="AH85" s="146"/>
      <c r="AI85" s="73" t="str">
        <f t="shared" si="104"/>
        <v/>
      </c>
      <c r="AJ85" s="145"/>
      <c r="AK85" s="73" t="str">
        <f t="shared" si="105"/>
        <v/>
      </c>
      <c r="AL85" s="146"/>
      <c r="AM85" s="146"/>
      <c r="AN85" s="90"/>
      <c r="AO85" s="73" t="str">
        <f t="shared" si="106"/>
        <v/>
      </c>
      <c r="AP85" s="88"/>
      <c r="AQ85" s="73" t="str">
        <f t="shared" si="107"/>
        <v/>
      </c>
      <c r="AR85" s="88"/>
      <c r="AS85" s="148"/>
      <c r="AT85" s="256">
        <v>1</v>
      </c>
      <c r="AU85" s="113">
        <f t="shared" si="108"/>
        <v>14</v>
      </c>
      <c r="AV85" s="257">
        <v>1</v>
      </c>
      <c r="AW85" s="113">
        <f t="shared" si="109"/>
        <v>14</v>
      </c>
      <c r="AX85" s="256">
        <v>3</v>
      </c>
      <c r="AY85" s="439" t="s">
        <v>76</v>
      </c>
      <c r="AZ85" s="83">
        <f t="shared" si="92"/>
        <v>1</v>
      </c>
      <c r="BA85" s="73">
        <f t="shared" si="93"/>
        <v>14</v>
      </c>
      <c r="BB85" s="84">
        <f t="shared" si="94"/>
        <v>1</v>
      </c>
      <c r="BC85" s="73">
        <f t="shared" si="95"/>
        <v>14</v>
      </c>
      <c r="BD85" s="84">
        <f t="shared" si="110"/>
        <v>3</v>
      </c>
      <c r="BE85" s="85">
        <f t="shared" si="96"/>
        <v>2</v>
      </c>
      <c r="BF85" s="202" t="s">
        <v>253</v>
      </c>
      <c r="BG85" s="255" t="s">
        <v>305</v>
      </c>
      <c r="BH85" s="414" t="s">
        <v>309</v>
      </c>
      <c r="BI85" s="151"/>
    </row>
    <row r="86" spans="1:61" s="56" customFormat="1" ht="15.75" customHeight="1" x14ac:dyDescent="0.25">
      <c r="A86" s="258"/>
      <c r="B86" s="71" t="s">
        <v>16</v>
      </c>
      <c r="C86" s="234"/>
      <c r="D86" s="88"/>
      <c r="E86" s="73" t="str">
        <f t="shared" si="89"/>
        <v/>
      </c>
      <c r="F86" s="88"/>
      <c r="G86" s="73" t="str">
        <f t="shared" si="90"/>
        <v/>
      </c>
      <c r="H86" s="88"/>
      <c r="I86" s="149"/>
      <c r="J86" s="90"/>
      <c r="K86" s="73" t="str">
        <f t="shared" si="97"/>
        <v/>
      </c>
      <c r="L86" s="88"/>
      <c r="M86" s="73" t="str">
        <f t="shared" si="98"/>
        <v/>
      </c>
      <c r="N86" s="88"/>
      <c r="O86" s="148"/>
      <c r="P86" s="90"/>
      <c r="Q86" s="73" t="str">
        <f t="shared" si="99"/>
        <v/>
      </c>
      <c r="R86" s="88"/>
      <c r="S86" s="73" t="str">
        <f t="shared" si="91"/>
        <v/>
      </c>
      <c r="T86" s="88"/>
      <c r="U86" s="148"/>
      <c r="V86" s="90"/>
      <c r="W86" s="73" t="str">
        <f t="shared" si="100"/>
        <v/>
      </c>
      <c r="X86" s="88"/>
      <c r="Y86" s="73" t="str">
        <f t="shared" si="101"/>
        <v/>
      </c>
      <c r="Z86" s="88"/>
      <c r="AA86" s="148"/>
      <c r="AB86" s="90"/>
      <c r="AC86" s="73" t="str">
        <f t="shared" si="102"/>
        <v/>
      </c>
      <c r="AD86" s="88"/>
      <c r="AE86" s="73" t="str">
        <f t="shared" si="103"/>
        <v/>
      </c>
      <c r="AF86" s="88"/>
      <c r="AG86" s="148"/>
      <c r="AH86" s="88"/>
      <c r="AI86" s="73" t="str">
        <f t="shared" si="104"/>
        <v/>
      </c>
      <c r="AJ86" s="88"/>
      <c r="AK86" s="73" t="str">
        <f t="shared" si="105"/>
        <v/>
      </c>
      <c r="AL86" s="88"/>
      <c r="AM86" s="88"/>
      <c r="AN86" s="90"/>
      <c r="AO86" s="73" t="str">
        <f t="shared" si="106"/>
        <v/>
      </c>
      <c r="AP86" s="88"/>
      <c r="AQ86" s="73" t="str">
        <f t="shared" si="107"/>
        <v/>
      </c>
      <c r="AR86" s="88"/>
      <c r="AS86" s="148"/>
      <c r="AT86" s="88"/>
      <c r="AU86" s="73" t="str">
        <f t="shared" si="108"/>
        <v/>
      </c>
      <c r="AV86" s="88"/>
      <c r="AW86" s="73" t="str">
        <f t="shared" si="109"/>
        <v/>
      </c>
      <c r="AX86" s="88"/>
      <c r="AY86" s="88"/>
      <c r="AZ86" s="83" t="str">
        <f t="shared" ref="AZ86:AZ93" si="111">IF(D86+J86+P86+V86+AN86+AT86=0,"",D86+J86+P86+V86+AN86+AT86)</f>
        <v/>
      </c>
      <c r="BA86" s="73" t="str">
        <f t="shared" si="93"/>
        <v/>
      </c>
      <c r="BB86" s="84" t="str">
        <f t="shared" ref="BB86:BB93" si="112">IF(F86+L86+R86+X86+AP86+AV86=0,"",F86+L86+R86+X86+AP86+AV86)</f>
        <v/>
      </c>
      <c r="BC86" s="73" t="str">
        <f t="shared" si="95"/>
        <v/>
      </c>
      <c r="BD86" s="84" t="str">
        <f t="shared" si="110"/>
        <v/>
      </c>
      <c r="BE86" s="85" t="str">
        <f t="shared" ref="BE86:BE93" si="113">IF(D86+F86+J86+L86+P86+R86+V86+X86+AN86+AP86+AT86+AV86=0,"",D86+F86+J86+L86+P86+R86+V86+X86+AN86+AP86+AT86+AV86)</f>
        <v/>
      </c>
      <c r="BF86" s="255"/>
      <c r="BG86" s="255"/>
      <c r="BH86" s="255"/>
      <c r="BI86" s="55"/>
    </row>
    <row r="87" spans="1:61" s="56" customFormat="1" ht="15.75" customHeight="1" x14ac:dyDescent="0.25">
      <c r="A87" s="258"/>
      <c r="B87" s="71" t="s">
        <v>16</v>
      </c>
      <c r="C87" s="282"/>
      <c r="D87" s="88"/>
      <c r="E87" s="73" t="str">
        <f t="shared" si="89"/>
        <v/>
      </c>
      <c r="F87" s="88"/>
      <c r="G87" s="73" t="str">
        <f t="shared" si="90"/>
        <v/>
      </c>
      <c r="H87" s="88"/>
      <c r="I87" s="149"/>
      <c r="J87" s="90"/>
      <c r="K87" s="73" t="str">
        <f t="shared" si="97"/>
        <v/>
      </c>
      <c r="L87" s="88"/>
      <c r="M87" s="73" t="str">
        <f t="shared" si="98"/>
        <v/>
      </c>
      <c r="N87" s="88"/>
      <c r="O87" s="148"/>
      <c r="P87" s="90"/>
      <c r="Q87" s="73" t="str">
        <f t="shared" si="99"/>
        <v/>
      </c>
      <c r="R87" s="88"/>
      <c r="S87" s="73" t="str">
        <f t="shared" si="91"/>
        <v/>
      </c>
      <c r="T87" s="88"/>
      <c r="U87" s="148"/>
      <c r="V87" s="90"/>
      <c r="W87" s="73" t="str">
        <f t="shared" si="100"/>
        <v/>
      </c>
      <c r="X87" s="88"/>
      <c r="Y87" s="73" t="str">
        <f t="shared" si="101"/>
        <v/>
      </c>
      <c r="Z87" s="88"/>
      <c r="AA87" s="148"/>
      <c r="AB87" s="90"/>
      <c r="AC87" s="73" t="str">
        <f t="shared" si="102"/>
        <v/>
      </c>
      <c r="AD87" s="88"/>
      <c r="AE87" s="73" t="str">
        <f t="shared" si="103"/>
        <v/>
      </c>
      <c r="AF87" s="88"/>
      <c r="AG87" s="148"/>
      <c r="AH87" s="88"/>
      <c r="AI87" s="73" t="str">
        <f t="shared" si="104"/>
        <v/>
      </c>
      <c r="AJ87" s="88"/>
      <c r="AK87" s="73" t="str">
        <f t="shared" si="105"/>
        <v/>
      </c>
      <c r="AL87" s="88"/>
      <c r="AM87" s="88"/>
      <c r="AN87" s="90"/>
      <c r="AO87" s="73" t="str">
        <f t="shared" si="106"/>
        <v/>
      </c>
      <c r="AP87" s="88"/>
      <c r="AQ87" s="73" t="str">
        <f t="shared" si="107"/>
        <v/>
      </c>
      <c r="AR87" s="88"/>
      <c r="AS87" s="148"/>
      <c r="AT87" s="88"/>
      <c r="AU87" s="73" t="str">
        <f t="shared" si="108"/>
        <v/>
      </c>
      <c r="AV87" s="88"/>
      <c r="AW87" s="73" t="str">
        <f t="shared" si="109"/>
        <v/>
      </c>
      <c r="AX87" s="88"/>
      <c r="AY87" s="88"/>
      <c r="AZ87" s="83" t="str">
        <f t="shared" si="111"/>
        <v/>
      </c>
      <c r="BA87" s="73" t="str">
        <f t="shared" si="93"/>
        <v/>
      </c>
      <c r="BB87" s="84" t="str">
        <f t="shared" si="112"/>
        <v/>
      </c>
      <c r="BC87" s="73" t="str">
        <f t="shared" si="95"/>
        <v/>
      </c>
      <c r="BD87" s="84" t="str">
        <f t="shared" si="110"/>
        <v/>
      </c>
      <c r="BE87" s="85" t="str">
        <f t="shared" si="113"/>
        <v/>
      </c>
      <c r="BF87" s="255"/>
      <c r="BG87" s="255"/>
      <c r="BH87" s="255"/>
      <c r="BI87" s="55"/>
    </row>
    <row r="88" spans="1:61" s="56" customFormat="1" ht="15.75" customHeight="1" x14ac:dyDescent="0.25">
      <c r="A88" s="251"/>
      <c r="B88" s="259" t="s">
        <v>21</v>
      </c>
      <c r="C88" s="282" t="s">
        <v>93</v>
      </c>
      <c r="D88" s="88"/>
      <c r="E88" s="73" t="str">
        <f t="shared" si="89"/>
        <v/>
      </c>
      <c r="F88" s="88"/>
      <c r="G88" s="73" t="str">
        <f t="shared" si="90"/>
        <v/>
      </c>
      <c r="H88" s="88"/>
      <c r="I88" s="149"/>
      <c r="J88" s="90"/>
      <c r="K88" s="73" t="str">
        <f t="shared" si="97"/>
        <v/>
      </c>
      <c r="L88" s="88"/>
      <c r="M88" s="73" t="str">
        <f t="shared" si="98"/>
        <v/>
      </c>
      <c r="N88" s="88"/>
      <c r="O88" s="148"/>
      <c r="P88" s="90"/>
      <c r="Q88" s="73" t="str">
        <f t="shared" si="99"/>
        <v/>
      </c>
      <c r="R88" s="88"/>
      <c r="S88" s="73" t="str">
        <f t="shared" si="91"/>
        <v/>
      </c>
      <c r="T88" s="88"/>
      <c r="U88" s="148"/>
      <c r="V88" s="90"/>
      <c r="W88" s="73" t="str">
        <f t="shared" si="100"/>
        <v/>
      </c>
      <c r="X88" s="88"/>
      <c r="Y88" s="73" t="str">
        <f t="shared" si="101"/>
        <v/>
      </c>
      <c r="Z88" s="88"/>
      <c r="AA88" s="148"/>
      <c r="AB88" s="90">
        <v>1</v>
      </c>
      <c r="AC88" s="73">
        <f t="shared" si="102"/>
        <v>14</v>
      </c>
      <c r="AD88" s="88">
        <v>1</v>
      </c>
      <c r="AE88" s="73">
        <f t="shared" si="103"/>
        <v>14</v>
      </c>
      <c r="AF88" s="88">
        <v>3</v>
      </c>
      <c r="AG88" s="148" t="s">
        <v>76</v>
      </c>
      <c r="AH88" s="88"/>
      <c r="AI88" s="73" t="str">
        <f t="shared" si="104"/>
        <v/>
      </c>
      <c r="AJ88" s="88"/>
      <c r="AK88" s="73" t="str">
        <f t="shared" si="105"/>
        <v/>
      </c>
      <c r="AL88" s="88"/>
      <c r="AM88" s="88"/>
      <c r="AN88" s="90"/>
      <c r="AO88" s="73" t="str">
        <f t="shared" si="106"/>
        <v/>
      </c>
      <c r="AP88" s="88"/>
      <c r="AQ88" s="73" t="str">
        <f t="shared" si="107"/>
        <v/>
      </c>
      <c r="AR88" s="88"/>
      <c r="AS88" s="148"/>
      <c r="AT88" s="88"/>
      <c r="AU88" s="73" t="str">
        <f t="shared" si="108"/>
        <v/>
      </c>
      <c r="AV88" s="88"/>
      <c r="AW88" s="73" t="str">
        <f t="shared" si="109"/>
        <v/>
      </c>
      <c r="AX88" s="88"/>
      <c r="AY88" s="88"/>
      <c r="AZ88" s="83">
        <f t="shared" ref="AZ88:AZ89" si="114">IF(D88+J88+P88+V88+AB88+AH88+AN88+AT88=0,"",D88+J88+P88+V88+AB88+AH88+AN88+AT88)</f>
        <v>1</v>
      </c>
      <c r="BA88" s="73">
        <f t="shared" si="93"/>
        <v>14</v>
      </c>
      <c r="BB88" s="84">
        <f t="shared" ref="BB88:BB89" si="115">IF(F88+L88+R88+X88+AD88+AJ88+AP88+AV88=0,"",F88+L88+R88+X88+AD88+AJ88+AP88+AV88)</f>
        <v>1</v>
      </c>
      <c r="BC88" s="73">
        <f t="shared" si="95"/>
        <v>14</v>
      </c>
      <c r="BD88" s="84">
        <f t="shared" si="110"/>
        <v>3</v>
      </c>
      <c r="BE88" s="85" t="str">
        <f t="shared" si="113"/>
        <v/>
      </c>
      <c r="BF88" s="255"/>
      <c r="BG88" s="255"/>
      <c r="BH88" s="255"/>
      <c r="BI88" s="55"/>
    </row>
    <row r="89" spans="1:61" s="56" customFormat="1" ht="15.75" customHeight="1" x14ac:dyDescent="0.25">
      <c r="A89" s="251"/>
      <c r="B89" s="259" t="s">
        <v>21</v>
      </c>
      <c r="C89" s="282" t="s">
        <v>94</v>
      </c>
      <c r="D89" s="88"/>
      <c r="E89" s="73" t="str">
        <f t="shared" si="89"/>
        <v/>
      </c>
      <c r="F89" s="88"/>
      <c r="G89" s="73" t="str">
        <f t="shared" si="90"/>
        <v/>
      </c>
      <c r="H89" s="88"/>
      <c r="I89" s="149"/>
      <c r="J89" s="90"/>
      <c r="K89" s="73" t="str">
        <f t="shared" si="97"/>
        <v/>
      </c>
      <c r="L89" s="88"/>
      <c r="M89" s="73" t="str">
        <f t="shared" si="98"/>
        <v/>
      </c>
      <c r="N89" s="88"/>
      <c r="O89" s="148"/>
      <c r="P89" s="90"/>
      <c r="Q89" s="73" t="str">
        <f t="shared" si="99"/>
        <v/>
      </c>
      <c r="R89" s="88"/>
      <c r="S89" s="73" t="str">
        <f t="shared" si="91"/>
        <v/>
      </c>
      <c r="T89" s="88"/>
      <c r="U89" s="148"/>
      <c r="V89" s="90"/>
      <c r="W89" s="73" t="str">
        <f t="shared" si="100"/>
        <v/>
      </c>
      <c r="X89" s="88"/>
      <c r="Y89" s="73" t="str">
        <f t="shared" si="101"/>
        <v/>
      </c>
      <c r="Z89" s="88"/>
      <c r="AA89" s="148"/>
      <c r="AB89" s="90"/>
      <c r="AC89" s="73" t="str">
        <f t="shared" si="102"/>
        <v/>
      </c>
      <c r="AD89" s="88"/>
      <c r="AE89" s="73" t="str">
        <f t="shared" si="103"/>
        <v/>
      </c>
      <c r="AF89" s="88"/>
      <c r="AG89" s="148"/>
      <c r="AH89" s="88">
        <v>1</v>
      </c>
      <c r="AI89" s="73">
        <f t="shared" si="104"/>
        <v>14</v>
      </c>
      <c r="AJ89" s="88">
        <v>1</v>
      </c>
      <c r="AK89" s="73">
        <f t="shared" si="105"/>
        <v>14</v>
      </c>
      <c r="AL89" s="88">
        <v>3</v>
      </c>
      <c r="AM89" s="88" t="s">
        <v>76</v>
      </c>
      <c r="AN89" s="90"/>
      <c r="AO89" s="73" t="str">
        <f t="shared" si="106"/>
        <v/>
      </c>
      <c r="AP89" s="88"/>
      <c r="AQ89" s="73" t="str">
        <f t="shared" si="107"/>
        <v/>
      </c>
      <c r="AR89" s="88"/>
      <c r="AS89" s="148"/>
      <c r="AT89" s="88"/>
      <c r="AU89" s="73" t="str">
        <f t="shared" si="108"/>
        <v/>
      </c>
      <c r="AV89" s="88"/>
      <c r="AW89" s="73" t="str">
        <f t="shared" si="109"/>
        <v/>
      </c>
      <c r="AX89" s="88"/>
      <c r="AY89" s="88"/>
      <c r="AZ89" s="83">
        <f t="shared" si="114"/>
        <v>1</v>
      </c>
      <c r="BA89" s="73">
        <f t="shared" si="93"/>
        <v>14</v>
      </c>
      <c r="BB89" s="84">
        <f t="shared" si="115"/>
        <v>1</v>
      </c>
      <c r="BC89" s="73">
        <f t="shared" si="95"/>
        <v>14</v>
      </c>
      <c r="BD89" s="84">
        <f t="shared" si="110"/>
        <v>3</v>
      </c>
      <c r="BE89" s="85" t="str">
        <f t="shared" si="113"/>
        <v/>
      </c>
      <c r="BF89" s="255"/>
      <c r="BG89" s="255"/>
      <c r="BH89" s="255"/>
      <c r="BI89" s="55"/>
    </row>
    <row r="90" spans="1:61" s="56" customFormat="1" ht="15.75" customHeight="1" x14ac:dyDescent="0.25">
      <c r="A90" s="258"/>
      <c r="B90" s="259" t="s">
        <v>21</v>
      </c>
      <c r="C90" s="282" t="s">
        <v>95</v>
      </c>
      <c r="D90" s="88"/>
      <c r="E90" s="73" t="str">
        <f t="shared" si="89"/>
        <v/>
      </c>
      <c r="F90" s="88"/>
      <c r="G90" s="73" t="str">
        <f t="shared" si="90"/>
        <v/>
      </c>
      <c r="H90" s="88"/>
      <c r="I90" s="149"/>
      <c r="J90" s="90"/>
      <c r="K90" s="73" t="str">
        <f t="shared" si="97"/>
        <v/>
      </c>
      <c r="L90" s="88"/>
      <c r="M90" s="73" t="str">
        <f t="shared" si="98"/>
        <v/>
      </c>
      <c r="N90" s="88"/>
      <c r="O90" s="148"/>
      <c r="P90" s="90"/>
      <c r="Q90" s="73" t="str">
        <f t="shared" si="99"/>
        <v/>
      </c>
      <c r="R90" s="88"/>
      <c r="S90" s="73" t="str">
        <f t="shared" si="91"/>
        <v/>
      </c>
      <c r="T90" s="88"/>
      <c r="U90" s="148"/>
      <c r="V90" s="90"/>
      <c r="W90" s="73" t="str">
        <f t="shared" si="100"/>
        <v/>
      </c>
      <c r="X90" s="88"/>
      <c r="Y90" s="73" t="str">
        <f t="shared" si="101"/>
        <v/>
      </c>
      <c r="Z90" s="88"/>
      <c r="AA90" s="148"/>
      <c r="AB90" s="90"/>
      <c r="AC90" s="73" t="str">
        <f t="shared" si="102"/>
        <v/>
      </c>
      <c r="AD90" s="88"/>
      <c r="AE90" s="73" t="str">
        <f t="shared" si="103"/>
        <v/>
      </c>
      <c r="AF90" s="88"/>
      <c r="AG90" s="148"/>
      <c r="AH90" s="88"/>
      <c r="AI90" s="73" t="str">
        <f t="shared" si="104"/>
        <v/>
      </c>
      <c r="AJ90" s="88"/>
      <c r="AK90" s="73" t="str">
        <f t="shared" si="105"/>
        <v/>
      </c>
      <c r="AL90" s="88"/>
      <c r="AM90" s="88"/>
      <c r="AN90" s="90">
        <v>1</v>
      </c>
      <c r="AO90" s="73">
        <f t="shared" si="106"/>
        <v>14</v>
      </c>
      <c r="AP90" s="88">
        <v>1</v>
      </c>
      <c r="AQ90" s="73">
        <f t="shared" si="107"/>
        <v>14</v>
      </c>
      <c r="AR90" s="88">
        <v>3</v>
      </c>
      <c r="AS90" s="148" t="s">
        <v>76</v>
      </c>
      <c r="AT90" s="88"/>
      <c r="AU90" s="73" t="str">
        <f t="shared" si="108"/>
        <v/>
      </c>
      <c r="AV90" s="88"/>
      <c r="AW90" s="73" t="str">
        <f t="shared" si="109"/>
        <v/>
      </c>
      <c r="AX90" s="88"/>
      <c r="AY90" s="88"/>
      <c r="AZ90" s="83">
        <f t="shared" si="111"/>
        <v>1</v>
      </c>
      <c r="BA90" s="73">
        <f t="shared" si="93"/>
        <v>14</v>
      </c>
      <c r="BB90" s="84">
        <f t="shared" si="112"/>
        <v>1</v>
      </c>
      <c r="BC90" s="73">
        <f t="shared" si="95"/>
        <v>14</v>
      </c>
      <c r="BD90" s="84">
        <f t="shared" si="110"/>
        <v>3</v>
      </c>
      <c r="BE90" s="85">
        <f t="shared" si="113"/>
        <v>2</v>
      </c>
      <c r="BF90" s="255"/>
      <c r="BG90" s="255"/>
      <c r="BH90" s="255"/>
      <c r="BI90" s="55"/>
    </row>
    <row r="91" spans="1:61" s="56" customFormat="1" ht="15.75" customHeight="1" x14ac:dyDescent="0.25">
      <c r="A91" s="258"/>
      <c r="B91" s="259" t="s">
        <v>21</v>
      </c>
      <c r="C91" s="282" t="s">
        <v>96</v>
      </c>
      <c r="D91" s="88"/>
      <c r="E91" s="73" t="str">
        <f t="shared" si="89"/>
        <v/>
      </c>
      <c r="F91" s="88"/>
      <c r="G91" s="73" t="str">
        <f t="shared" si="90"/>
        <v/>
      </c>
      <c r="H91" s="88"/>
      <c r="I91" s="149"/>
      <c r="J91" s="90"/>
      <c r="K91" s="73" t="str">
        <f t="shared" si="97"/>
        <v/>
      </c>
      <c r="L91" s="88"/>
      <c r="M91" s="73" t="str">
        <f t="shared" si="98"/>
        <v/>
      </c>
      <c r="N91" s="88"/>
      <c r="O91" s="148"/>
      <c r="P91" s="90"/>
      <c r="Q91" s="73" t="str">
        <f t="shared" si="99"/>
        <v/>
      </c>
      <c r="R91" s="88"/>
      <c r="S91" s="73" t="str">
        <f t="shared" si="91"/>
        <v/>
      </c>
      <c r="T91" s="88"/>
      <c r="U91" s="148"/>
      <c r="V91" s="90"/>
      <c r="W91" s="73" t="str">
        <f t="shared" si="100"/>
        <v/>
      </c>
      <c r="X91" s="88"/>
      <c r="Y91" s="73" t="str">
        <f t="shared" si="101"/>
        <v/>
      </c>
      <c r="Z91" s="88"/>
      <c r="AA91" s="148"/>
      <c r="AB91" s="90"/>
      <c r="AC91" s="73" t="str">
        <f t="shared" si="102"/>
        <v/>
      </c>
      <c r="AD91" s="88"/>
      <c r="AE91" s="73" t="str">
        <f t="shared" si="103"/>
        <v/>
      </c>
      <c r="AF91" s="88"/>
      <c r="AG91" s="148"/>
      <c r="AH91" s="88"/>
      <c r="AI91" s="73" t="str">
        <f t="shared" si="104"/>
        <v/>
      </c>
      <c r="AJ91" s="88"/>
      <c r="AK91" s="73" t="str">
        <f t="shared" si="105"/>
        <v/>
      </c>
      <c r="AL91" s="88"/>
      <c r="AM91" s="88"/>
      <c r="AN91" s="90"/>
      <c r="AO91" s="73" t="str">
        <f t="shared" si="106"/>
        <v/>
      </c>
      <c r="AP91" s="88"/>
      <c r="AQ91" s="73" t="str">
        <f t="shared" si="107"/>
        <v/>
      </c>
      <c r="AR91" s="88"/>
      <c r="AS91" s="148"/>
      <c r="AT91" s="88">
        <v>1</v>
      </c>
      <c r="AU91" s="73">
        <f t="shared" si="108"/>
        <v>14</v>
      </c>
      <c r="AV91" s="88">
        <v>1</v>
      </c>
      <c r="AW91" s="73">
        <f t="shared" si="109"/>
        <v>14</v>
      </c>
      <c r="AX91" s="88">
        <v>3</v>
      </c>
      <c r="AY91" s="88" t="s">
        <v>76</v>
      </c>
      <c r="AZ91" s="83">
        <f t="shared" si="111"/>
        <v>1</v>
      </c>
      <c r="BA91" s="73">
        <f t="shared" si="93"/>
        <v>14</v>
      </c>
      <c r="BB91" s="84">
        <f t="shared" si="112"/>
        <v>1</v>
      </c>
      <c r="BC91" s="73">
        <f t="shared" si="95"/>
        <v>14</v>
      </c>
      <c r="BD91" s="84">
        <f t="shared" si="110"/>
        <v>3</v>
      </c>
      <c r="BE91" s="85">
        <f t="shared" si="113"/>
        <v>2</v>
      </c>
      <c r="BF91" s="255"/>
      <c r="BG91" s="255"/>
      <c r="BH91" s="255"/>
      <c r="BI91" s="55"/>
    </row>
    <row r="92" spans="1:61" s="56" customFormat="1" ht="15.75" customHeight="1" x14ac:dyDescent="0.25">
      <c r="A92" s="251" t="s">
        <v>232</v>
      </c>
      <c r="B92" s="259" t="s">
        <v>21</v>
      </c>
      <c r="C92" s="282" t="s">
        <v>91</v>
      </c>
      <c r="D92" s="88"/>
      <c r="E92" s="73" t="str">
        <f t="shared" si="89"/>
        <v/>
      </c>
      <c r="F92" s="88"/>
      <c r="G92" s="73" t="str">
        <f t="shared" si="90"/>
        <v/>
      </c>
      <c r="H92" s="88"/>
      <c r="I92" s="149"/>
      <c r="J92" s="90"/>
      <c r="K92" s="73" t="str">
        <f t="shared" si="97"/>
        <v/>
      </c>
      <c r="L92" s="88"/>
      <c r="M92" s="73" t="str">
        <f t="shared" si="98"/>
        <v/>
      </c>
      <c r="N92" s="88"/>
      <c r="O92" s="148"/>
      <c r="P92" s="90"/>
      <c r="Q92" s="73" t="str">
        <f t="shared" si="99"/>
        <v/>
      </c>
      <c r="R92" s="88"/>
      <c r="S92" s="73" t="str">
        <f t="shared" si="91"/>
        <v/>
      </c>
      <c r="T92" s="88"/>
      <c r="U92" s="148"/>
      <c r="V92" s="90"/>
      <c r="W92" s="73" t="str">
        <f t="shared" si="100"/>
        <v/>
      </c>
      <c r="X92" s="88"/>
      <c r="Y92" s="73" t="str">
        <f t="shared" si="101"/>
        <v/>
      </c>
      <c r="Z92" s="88"/>
      <c r="AA92" s="148"/>
      <c r="AB92" s="90"/>
      <c r="AC92" s="73" t="str">
        <f t="shared" si="102"/>
        <v/>
      </c>
      <c r="AD92" s="88"/>
      <c r="AE92" s="73" t="str">
        <f t="shared" si="103"/>
        <v/>
      </c>
      <c r="AF92" s="88"/>
      <c r="AG92" s="148"/>
      <c r="AH92" s="88"/>
      <c r="AI92" s="73" t="str">
        <f t="shared" si="104"/>
        <v/>
      </c>
      <c r="AJ92" s="88"/>
      <c r="AK92" s="73" t="str">
        <f t="shared" si="105"/>
        <v/>
      </c>
      <c r="AL92" s="88"/>
      <c r="AM92" s="88"/>
      <c r="AN92" s="90">
        <v>4</v>
      </c>
      <c r="AO92" s="73">
        <f t="shared" si="106"/>
        <v>56</v>
      </c>
      <c r="AP92" s="88"/>
      <c r="AQ92" s="73" t="str">
        <f t="shared" si="107"/>
        <v/>
      </c>
      <c r="AR92" s="88">
        <v>8</v>
      </c>
      <c r="AS92" s="148" t="s">
        <v>76</v>
      </c>
      <c r="AT92" s="88"/>
      <c r="AU92" s="73" t="str">
        <f t="shared" si="108"/>
        <v/>
      </c>
      <c r="AV92" s="88"/>
      <c r="AW92" s="73" t="str">
        <f t="shared" si="109"/>
        <v/>
      </c>
      <c r="AX92" s="88"/>
      <c r="AY92" s="88"/>
      <c r="AZ92" s="83">
        <f t="shared" si="111"/>
        <v>4</v>
      </c>
      <c r="BA92" s="73">
        <f t="shared" si="93"/>
        <v>56</v>
      </c>
      <c r="BB92" s="84" t="str">
        <f t="shared" si="112"/>
        <v/>
      </c>
      <c r="BC92" s="73" t="str">
        <f t="shared" si="95"/>
        <v/>
      </c>
      <c r="BD92" s="84">
        <f t="shared" si="110"/>
        <v>8</v>
      </c>
      <c r="BE92" s="85">
        <f t="shared" si="113"/>
        <v>4</v>
      </c>
      <c r="BF92" s="202" t="s">
        <v>253</v>
      </c>
      <c r="BG92" s="255" t="s">
        <v>155</v>
      </c>
      <c r="BH92" s="255"/>
      <c r="BI92" s="55"/>
    </row>
    <row r="93" spans="1:61" s="56" customFormat="1" ht="15.75" customHeight="1" thickBot="1" x14ac:dyDescent="0.3">
      <c r="A93" s="251" t="s">
        <v>233</v>
      </c>
      <c r="B93" s="259" t="s">
        <v>21</v>
      </c>
      <c r="C93" s="282" t="s">
        <v>90</v>
      </c>
      <c r="D93" s="88"/>
      <c r="E93" s="73" t="str">
        <f t="shared" si="89"/>
        <v/>
      </c>
      <c r="F93" s="88"/>
      <c r="G93" s="73" t="str">
        <f t="shared" si="90"/>
        <v/>
      </c>
      <c r="H93" s="88"/>
      <c r="I93" s="149"/>
      <c r="J93" s="90"/>
      <c r="K93" s="73" t="str">
        <f t="shared" si="97"/>
        <v/>
      </c>
      <c r="L93" s="88"/>
      <c r="M93" s="73" t="str">
        <f t="shared" si="98"/>
        <v/>
      </c>
      <c r="N93" s="88"/>
      <c r="O93" s="148"/>
      <c r="P93" s="90"/>
      <c r="Q93" s="73" t="str">
        <f t="shared" si="99"/>
        <v/>
      </c>
      <c r="R93" s="88"/>
      <c r="S93" s="73" t="str">
        <f t="shared" si="91"/>
        <v/>
      </c>
      <c r="T93" s="88"/>
      <c r="U93" s="148"/>
      <c r="V93" s="90"/>
      <c r="W93" s="73" t="str">
        <f t="shared" si="100"/>
        <v/>
      </c>
      <c r="X93" s="88"/>
      <c r="Y93" s="73" t="str">
        <f t="shared" si="101"/>
        <v/>
      </c>
      <c r="Z93" s="88"/>
      <c r="AA93" s="148"/>
      <c r="AB93" s="90"/>
      <c r="AC93" s="73" t="str">
        <f t="shared" si="102"/>
        <v/>
      </c>
      <c r="AD93" s="88"/>
      <c r="AE93" s="73" t="str">
        <f t="shared" si="103"/>
        <v/>
      </c>
      <c r="AF93" s="88"/>
      <c r="AG93" s="260"/>
      <c r="AH93" s="261"/>
      <c r="AI93" s="73" t="str">
        <f t="shared" si="104"/>
        <v/>
      </c>
      <c r="AJ93" s="88"/>
      <c r="AK93" s="73" t="str">
        <f t="shared" si="105"/>
        <v/>
      </c>
      <c r="AL93" s="88"/>
      <c r="AM93" s="88"/>
      <c r="AN93" s="90"/>
      <c r="AO93" s="73" t="str">
        <f t="shared" si="106"/>
        <v/>
      </c>
      <c r="AP93" s="88"/>
      <c r="AQ93" s="73" t="str">
        <f t="shared" si="107"/>
        <v/>
      </c>
      <c r="AR93" s="88"/>
      <c r="AS93" s="260"/>
      <c r="AT93" s="261"/>
      <c r="AU93" s="73" t="str">
        <f t="shared" si="108"/>
        <v/>
      </c>
      <c r="AV93" s="88">
        <v>6</v>
      </c>
      <c r="AW93" s="73">
        <f t="shared" si="109"/>
        <v>84</v>
      </c>
      <c r="AX93" s="88">
        <v>7</v>
      </c>
      <c r="AY93" s="88" t="s">
        <v>77</v>
      </c>
      <c r="AZ93" s="83" t="str">
        <f t="shared" si="111"/>
        <v/>
      </c>
      <c r="BA93" s="73" t="str">
        <f t="shared" si="93"/>
        <v/>
      </c>
      <c r="BB93" s="84">
        <f t="shared" si="112"/>
        <v>6</v>
      </c>
      <c r="BC93" s="73">
        <f t="shared" si="95"/>
        <v>84</v>
      </c>
      <c r="BD93" s="84">
        <f t="shared" si="110"/>
        <v>7</v>
      </c>
      <c r="BE93" s="85">
        <f t="shared" si="113"/>
        <v>6</v>
      </c>
      <c r="BF93" s="202" t="s">
        <v>253</v>
      </c>
      <c r="BG93" s="432" t="s">
        <v>173</v>
      </c>
      <c r="BH93" s="432"/>
      <c r="BI93" s="68"/>
    </row>
    <row r="94" spans="1:61" s="69" customFormat="1" ht="15.75" customHeight="1" thickBot="1" x14ac:dyDescent="0.3">
      <c r="A94" s="238"/>
      <c r="B94" s="511" t="s">
        <v>172</v>
      </c>
      <c r="C94" s="512"/>
      <c r="D94" s="133" t="str">
        <f>IF(SUM(D71:D93)=0,"",SUM(D71:D93))</f>
        <v/>
      </c>
      <c r="E94" s="262" t="str">
        <f>IF(SUM(D71:D93)=0,"",SUM(D71:D93)*14)</f>
        <v/>
      </c>
      <c r="F94" s="128" t="str">
        <f>IF(SUM(F71:F93)=0,"",SUM(F71:F93))</f>
        <v/>
      </c>
      <c r="G94" s="262" t="str">
        <f>IF(SUM(F71:F93)=0,"",SUM(F71:F93)*14)</f>
        <v/>
      </c>
      <c r="H94" s="128" t="str">
        <f>IF(SUM(H71:H93)=0,"",SUM(H71:H93))</f>
        <v/>
      </c>
      <c r="I94" s="239" t="str">
        <f>IF(SUM(D71:D93)+SUM(F71:F93)=0,"",SUM(D71:D93)+SUM(F71:F93))</f>
        <v/>
      </c>
      <c r="J94" s="127" t="str">
        <f>IF(SUM(J71:J93)=0,"",SUM(J71:J93))</f>
        <v/>
      </c>
      <c r="K94" s="128" t="str">
        <f>IF(SUM(J71:J93)=0,"",SUM(J71:J93)*14)</f>
        <v/>
      </c>
      <c r="L94" s="128" t="str">
        <f>IF(SUM(L71:L93)=0,"",SUM(L71:L93))</f>
        <v/>
      </c>
      <c r="M94" s="128" t="str">
        <f>IF(SUM(L71:L93)=0,"",SUM(L71:L93)*14)</f>
        <v/>
      </c>
      <c r="N94" s="128" t="str">
        <f>IF(SUM(N71:N93)=0,"",SUM(N71:N93))</f>
        <v/>
      </c>
      <c r="O94" s="240" t="str">
        <f>IF(SUM(J71:J93)+SUM(L71:L93)=0,"",SUM(J71:J93)+SUM(L71:L93))</f>
        <v/>
      </c>
      <c r="P94" s="127" t="str">
        <f>IF(SUM(P71:P93)=0,"",SUM(P71:P93))</f>
        <v/>
      </c>
      <c r="Q94" s="262" t="str">
        <f>IF(SUM(P71:P93)=0,"",SUM(P71:P93)*14)</f>
        <v/>
      </c>
      <c r="R94" s="128" t="str">
        <f>IF(SUM(R71:R93)=0,"",SUM(R71:R93))</f>
        <v/>
      </c>
      <c r="S94" s="262" t="str">
        <f>IF(SUM(R71:R93)=0,"",SUM(R71:R93)*14)</f>
        <v/>
      </c>
      <c r="T94" s="128" t="str">
        <f>IF(SUM(T71:T93)=0,"",SUM(T71:T93))</f>
        <v/>
      </c>
      <c r="U94" s="240" t="str">
        <f>IF(SUM(P71:P93)+SUM(R71:R93)=0,"",SUM(P71:P93)+SUM(R71:R93))</f>
        <v/>
      </c>
      <c r="V94" s="127" t="str">
        <f>IF(SUM(V71:V93)=0,"",SUM(V71:V93))</f>
        <v/>
      </c>
      <c r="W94" s="262" t="str">
        <f>IF(SUM(V71:V93)=0,"",SUM(V71:V93)*14)</f>
        <v/>
      </c>
      <c r="X94" s="128" t="str">
        <f>IF(SUM(X71:X93)=0,"",SUM(X71:X93))</f>
        <v/>
      </c>
      <c r="Y94" s="262" t="str">
        <f>IF(SUM(X71:X93)=0,"",SUM(X71:X93)*14)</f>
        <v/>
      </c>
      <c r="Z94" s="128" t="str">
        <f>IF(SUM(Z71:Z93)=0,"",SUM(Z71:Z93))</f>
        <v/>
      </c>
      <c r="AA94" s="240" t="str">
        <f>IF(SUM(V71:V93)+SUM(X71:X93)=0,"",SUM(V71:V93)+SUM(X71:X93))</f>
        <v/>
      </c>
      <c r="AB94" s="127">
        <f>IF(SUM(AB71:AB93)=0,"",SUM(AB71:AB93))</f>
        <v>2</v>
      </c>
      <c r="AC94" s="262">
        <f>IF(SUM(AB71:AB93)=0,"",SUM(AB71:AB93)*14)</f>
        <v>28</v>
      </c>
      <c r="AD94" s="128">
        <f>IF(SUM(AD71:AD93)=0,"",SUM(AD71:AD93))</f>
        <v>2</v>
      </c>
      <c r="AE94" s="262">
        <f>IF(SUM(AD71:AD93)=0,"",SUM(AD71:AD93)*14)</f>
        <v>28</v>
      </c>
      <c r="AF94" s="129">
        <f>IF(SUM(AF71:AF93)=0,"",SUM(AF71:AF93))</f>
        <v>5</v>
      </c>
      <c r="AG94" s="240">
        <f>IF(SUM(AB71:AB93)+SUM(AD71:AD93)=0,"",SUM(AB71:AB93)+SUM(AD71:AD93))</f>
        <v>4</v>
      </c>
      <c r="AH94" s="127">
        <f>IF(SUM(AH71:AH93)=0,"",SUM(AH71:AH93))</f>
        <v>7</v>
      </c>
      <c r="AI94" s="262">
        <f>IF(SUM(AH71:AH93)=0,"",SUM(AH71:AH93)*14)</f>
        <v>98</v>
      </c>
      <c r="AJ94" s="128">
        <f>IF(SUM(AJ71:AJ93)=0,"",SUM(AJ71:AJ93))</f>
        <v>9</v>
      </c>
      <c r="AK94" s="262">
        <f>IF(SUM(AJ71:AJ93)=0,"",SUM(AJ71:AJ93)*14)</f>
        <v>126</v>
      </c>
      <c r="AL94" s="128">
        <f>IF(SUM(AL71:AL93)=0,"",SUM(AL71:AL93))</f>
        <v>20</v>
      </c>
      <c r="AM94" s="239">
        <f>IF(SUM(AH71:AH93)+SUM(AJ71:AJ93)=0,"",SUM(AH71:AH93)+SUM(AJ71:AJ93))</f>
        <v>16</v>
      </c>
      <c r="AN94" s="127">
        <f>IF(SUM(AN71:AN93)=0,"",SUM(AN71:AN93))</f>
        <v>11</v>
      </c>
      <c r="AO94" s="262">
        <f>IF(SUM(AN71:AN93)=0,"",SUM(AN71:AN93)*14)</f>
        <v>154</v>
      </c>
      <c r="AP94" s="128">
        <f>IF(SUM(AP71:AP93)=0,"",SUM(AP71:AP93))</f>
        <v>8</v>
      </c>
      <c r="AQ94" s="262">
        <f>IF(SUM(AP71:AP93)=0,"",SUM(AP71:AP93)*14)</f>
        <v>112</v>
      </c>
      <c r="AR94" s="129">
        <f>IF(SUM(AR71:AR93)=0,"",SUM(AR71:AR93))</f>
        <v>25</v>
      </c>
      <c r="AS94" s="240">
        <f>IF(SUM(AN71:AN93)+SUM(AP71:AP93)=0,"",SUM(AN71:AN93)+SUM(AP71:AP93))</f>
        <v>19</v>
      </c>
      <c r="AT94" s="127">
        <f>IF(SUM(AT71:AT93)=0,"",SUM(AT71:AT93))</f>
        <v>8</v>
      </c>
      <c r="AU94" s="262">
        <f>IF(SUM(AT71:AT93)=0,"",SUM(AT71:AT93)*14)</f>
        <v>112</v>
      </c>
      <c r="AV94" s="128">
        <f>IF(SUM(AV71:AV93)=0,"",SUM(AV71:AV93))</f>
        <v>15</v>
      </c>
      <c r="AW94" s="262">
        <f>IF(SUM(AV71:AV93)=0,"",SUM(AV71:AV93)*14)</f>
        <v>210</v>
      </c>
      <c r="AX94" s="128">
        <f>IF(SUM(AX71:AX93)=0,"",SUM(AX71:AX93))</f>
        <v>30</v>
      </c>
      <c r="AY94" s="239">
        <f>IF(SUM(AT71:AT93)+SUM(AV71:AV93)=0,"",SUM(AT71:AT93)+SUM(AV71:AV93))</f>
        <v>23</v>
      </c>
      <c r="AZ94" s="135">
        <f t="shared" ref="AZ94:BE94" si="116">IF(SUM(AZ71:AZ93)=0,"",SUM(AZ71:AZ93))</f>
        <v>28</v>
      </c>
      <c r="BA94" s="135">
        <f t="shared" si="116"/>
        <v>392</v>
      </c>
      <c r="BB94" s="128">
        <f t="shared" si="116"/>
        <v>34</v>
      </c>
      <c r="BC94" s="128">
        <f t="shared" si="116"/>
        <v>476</v>
      </c>
      <c r="BD94" s="128">
        <f t="shared" si="116"/>
        <v>80</v>
      </c>
      <c r="BE94" s="136">
        <f t="shared" si="116"/>
        <v>58</v>
      </c>
      <c r="BF94" s="137"/>
      <c r="BG94" s="137"/>
      <c r="BH94" s="137"/>
      <c r="BI94" s="263"/>
    </row>
    <row r="95" spans="1:61" s="271" customFormat="1" ht="21.95" customHeight="1" thickBot="1" x14ac:dyDescent="0.3">
      <c r="A95" s="264"/>
      <c r="B95" s="502" t="s">
        <v>17</v>
      </c>
      <c r="C95" s="503"/>
      <c r="D95" s="265">
        <f>IF(SUM(D11:D25)+SUM(D28:D42)+SUM(D45:D68)+(SUM(D71:D93))=0,"",SUM(D11:D25)+SUM(D28:D42)+SUM(D45:D68)+SUM(D71:D93))</f>
        <v>13</v>
      </c>
      <c r="E95" s="266">
        <f>IF((SUM(D11:D25)+SUM(D28:D42)+SUM(D45:D68)+SUM(D71:D93))*14=0,"",(SUM(D11:D25)+SUM(D28:D42)+SUM(D45:D68)+SUM(D71:D93))*14)</f>
        <v>182</v>
      </c>
      <c r="F95" s="267">
        <f>IF(SUM(F11:F25)+SUM(F28:F42)+SUM(F45:F68)+(SUM(F71:F93))=0,"",SUM(F11:F25)+SUM(F28:F42)+SUM(F45:F68)+SUM(F71:F93))</f>
        <v>16</v>
      </c>
      <c r="G95" s="266">
        <f>IF((SUM(F11:F25)+SUM(F28:F42)+SUM(F45:F68)+SUM(F71:F93))*14=0,"",(SUM(F11:F25)+SUM(F28:F42)+SUM(F45:F68)+SUM(F71:F93))*14)</f>
        <v>224</v>
      </c>
      <c r="H95" s="267">
        <f>IF(SUM(H11:H25)+SUM(H28:H42)+SUM(H45:H68)+(SUM(H71:H93))=0,"",SUM(H11:H25)+SUM(H28:H42)+SUM(H45:H68)+SUM(H71:H93))</f>
        <v>30</v>
      </c>
      <c r="I95" s="268">
        <f>IF(SUM(D11:D25)+SUM(F11:F25)+SUM(D28:D42)+SUM(F28:F42)+SUM(D45:D68)+SUM(F45:F68)+SUM(D71:D93)+SUM(F71:F93)=0,"",SUM(D11:D25)+SUM(F11:F25)+SUM(D28:D42)+SUM(F28:F42)+SUM(D45:D68)+SUM(F45:F68)+SUM(D71:D93)+SUM(F71:F93))</f>
        <v>29</v>
      </c>
      <c r="J95" s="265">
        <f>IF(SUM(J11:J25)+SUM(J28:J42)+SUM(J45:J68)+(SUM(J71:J93))=0,"",SUM(J11:J25)+SUM(J28:J42)+SUM(J45:J68)+SUM(J71:J93))</f>
        <v>10</v>
      </c>
      <c r="K95" s="266">
        <f>IF((SUM(J11:J25)+SUM(J28:J42)+SUM(J45:J68)+SUM(J71:J93))*15=0,"",(SUM(J11:J25)+SUM(J28:J42)+SUM(J45:J68)+SUM(J71:J93))*14)</f>
        <v>140</v>
      </c>
      <c r="L95" s="267">
        <f>IF(SUM(L11:L25)+SUM(L28:L42)+SUM(L45:L68)+(SUM(L71:L93))=0,"",SUM(L11:L25)+SUM(L28:L42)+SUM(L45:L68)+SUM(L71:L93))</f>
        <v>16</v>
      </c>
      <c r="M95" s="266">
        <f>IF((SUM(L11:L25)+SUM(L28:L42)+SUM(L45:L68)+SUM(L71:L93))*15=0,"",(SUM(L11:L25)+SUM(L28:L42)+SUM(L45:L68)+SUM(L71:L93))*14)</f>
        <v>224</v>
      </c>
      <c r="N95" s="267">
        <f>IF(SUM(N11:N25)+SUM(N28:N42)+SUM(N45:N68)+(SUM(N71:N93))=0,"",SUM(N11:N25)+SUM(N28:N42)+SUM(N45:N68)+SUM(N71:N93))</f>
        <v>30</v>
      </c>
      <c r="O95" s="268">
        <f>IF(SUM(J11:J25)+SUM(L11:L25)+SUM(J28:J42)+SUM(L28:L42)+SUM(J45:J68)+SUM(L45:L68)+SUM(J71:J93)+SUM(L71:L93)=0,"",SUM(J11:J25)+SUM(L11:L25)+SUM(J28:J42)+SUM(L28:L42)+SUM(J45:J68)+SUM(L45:L68)+SUM(J71:J93)+SUM(L71:L93))</f>
        <v>26</v>
      </c>
      <c r="P95" s="265">
        <f>IF(SUM(P11:P25)+SUM(P28:P42)+SUM(P45:P68)+(SUM(P71:P93))=0,"",SUM(P11:P25)+SUM(P28:P42)+SUM(P45:P68)+SUM(P71:P93))</f>
        <v>12</v>
      </c>
      <c r="Q95" s="266">
        <f>IF((SUM(P11:P25)+SUM(P28:P42)+SUM(P45:P68)+SUM(P71:P93))*14=0,"",(SUM(P11:P25)+SUM(P28:P42)+SUM(P45:P68)+SUM(P71:P93))*14)</f>
        <v>168</v>
      </c>
      <c r="R95" s="267">
        <f>IF(SUM(R11:R25)+SUM(R28:R42)+SUM(R45:R68)+(SUM(R71:R93))=0,"",SUM(R11:R25)+SUM(R28:R42)+SUM(R45:R68)+SUM(R71:R93))</f>
        <v>14</v>
      </c>
      <c r="S95" s="266">
        <f>IF((SUM(R11:R25)+SUM(R28:R42)+SUM(R45:R68)+SUM(R71:R93))*14=0,"",(SUM(R11:R25)+SUM(R28:R42)+SUM(R45:R68)+SUM(R71:R93))*14)</f>
        <v>196</v>
      </c>
      <c r="T95" s="267">
        <f>IF(SUM(T11:T25)+SUM(T28:T42)+SUM(T45:T68)+(SUM(T71:T93))=0,"",SUM(T11:T25)+SUM(T28:T42)+SUM(T45:T68)+SUM(T71:T93))</f>
        <v>30</v>
      </c>
      <c r="U95" s="268">
        <f>IF(SUM(P11:P25)+SUM(R11:R25)+SUM(P28:P42)+SUM(R28:R42)+SUM(P45:P68)+SUM(R45:R68)+SUM(P71:P93)+SUM(R71:R93)=0,"",SUM(P11:P25)+SUM(R11:R25)+SUM(P28:P42)+SUM(R28:R42)+SUM(P45:P68)+SUM(R45:R68)+SUM(P71:P93)+SUM(R71:R93))</f>
        <v>26</v>
      </c>
      <c r="V95" s="265">
        <f>IF(SUM(V11:V25)+SUM(V28:V42)+SUM(V45:V68)+(SUM(V71:V93))=0,"",SUM(V11:V25)+SUM(V28:V42)+SUM(V45:V68)+SUM(V71:V93))</f>
        <v>14</v>
      </c>
      <c r="W95" s="266">
        <f>IF((SUM(V11:V25)+SUM(V28:V42)+SUM(V45:V68)+SUM(V71:V93))*14=0,"",(SUM(V11:V25)+SUM(V28:V42)+SUM(V45:V68)+SUM(V71:V93))*14)</f>
        <v>196</v>
      </c>
      <c r="X95" s="267">
        <f>IF(SUM(X11:X25)+SUM(X28:X42)+SUM(X45:X68)+(SUM(X71:X93))=0,"",SUM(X11:X25)+SUM(X28:X42)+SUM(X45:X68)+SUM(X71:X93))</f>
        <v>13</v>
      </c>
      <c r="Y95" s="266">
        <f>IF((SUM(X11:X25)+SUM(X28:X42)+SUM(X45:X68)+SUM(X71:X93))*14=0,"",(SUM(X11:X25)+SUM(X28:X42)+SUM(X45:X68)+SUM(X71:X93))*14)</f>
        <v>182</v>
      </c>
      <c r="Z95" s="267">
        <f>IF(SUM(Z11:Z25)+SUM(Z28:Z42)+SUM(Z45:Z68)+(SUM(Z71:Z93))=0,"",SUM(Z11:Z25)+SUM(Z28:Z42)+SUM(Z45:Z68)+SUM(Z71:Z93))</f>
        <v>30</v>
      </c>
      <c r="AA95" s="268">
        <f>IF(SUM(V11:V25)+SUM(X11:X25)+SUM(V28:V42)+SUM(X28:X42)+SUM(V45:V68)+SUM(X45:X68)+SUM(V71:V93)+SUM(X71:X93)=0,"",SUM(V11:V25)+SUM(X11:X25)+SUM(V28:V42)+SUM(X28:X42)+SUM(V45:V68)+SUM(X45:X68)+SUM(V71:V93)+SUM(X71:X93))</f>
        <v>27</v>
      </c>
      <c r="AB95" s="265">
        <f>IF(SUM(AB11:AB25)+SUM(AB28:AB42)+SUM(AB45:AB68)+(SUM(AB71:AB93))=0,"",SUM(AB11:AB25)+SUM(AB28:AB42)+SUM(AB45:AB68)+SUM(AB71:AB93))</f>
        <v>10</v>
      </c>
      <c r="AC95" s="266">
        <f>IF((SUM(AB11:AB25)+SUM(AB28:AB42)+SUM(AB45:AB68)+SUM(AB71:AB93))*14=0,"",(SUM(AB11:AB25)+SUM(AB28:AB42)+SUM(AB45:AB68)+SUM(AB71:AB93))*14)</f>
        <v>140</v>
      </c>
      <c r="AD95" s="267">
        <f>IF(SUM(AD11:AD25)+SUM(AD28:AD42)+SUM(AD45:AD68)+(SUM(AD71:AD93))=0,"",SUM(AD11:AD25)+SUM(AD28:AD42)+SUM(AD45:AD68)+SUM(AD71:AD93))</f>
        <v>13</v>
      </c>
      <c r="AE95" s="266">
        <f>IF((SUM(AD11:AD25)+SUM(AD28:AD42)+SUM(AD45:AD68)+SUM(AD71:AD93))*14=0,"",(SUM(AD11:AD25)+SUM(AD28:AD42)+SUM(AD45:AD68)+SUM(AD71:AD93))*14)</f>
        <v>182</v>
      </c>
      <c r="AF95" s="267">
        <f>IF(SUM(AF11:AF25)+SUM(AF28:AF42)+SUM(AF45:AF68)+(SUM(AF71:AF93))=0,"",SUM(AF11:AF25)+SUM(AF28:AF42)+SUM(AF45:AF68)+SUM(AF71:AF93))</f>
        <v>30</v>
      </c>
      <c r="AG95" s="268">
        <f>IF(SUM(AB11:AB25)+SUM(AD11:AD25)+SUM(AB28:AB42)+SUM(AD28:AD42)+SUM(AB45:AB68)+SUM(AD45:AD68)+SUM(AB71:AB93)+SUM(AD71:AD93)=0,"",SUM(AB11:AB25)+SUM(AD11:AD25)+SUM(AB28:AB42)+SUM(AD28:AD42)+SUM(AB45:AB68)+SUM(AD45:AD68)+SUM(AB71:AB93)+SUM(AD71:AD93))</f>
        <v>23</v>
      </c>
      <c r="AH95" s="265">
        <f>IF(SUM(AH11:AH25)+SUM(AH28:AH42)+SUM(AH45:AH68)+(SUM(AH71:AH93))=0,"",SUM(AH11:AH25)+SUM(AH28:AH42)+SUM(AH45:AH68)+SUM(AH71:AH93))</f>
        <v>11</v>
      </c>
      <c r="AI95" s="266">
        <f>IF((SUM(AH11:AH25)+SUM(AH28:AH42)+SUM(AH45:AH68)+SUM(AH71:AH93))*14=0,"",(SUM(AH11:AH25)+SUM(AH28:AH42)+SUM(AH45:AH68)+SUM(AH71:AH93))*14)</f>
        <v>154</v>
      </c>
      <c r="AJ95" s="267">
        <f>IF(SUM(AJ11:AJ25)+SUM(AJ28:AJ42)+SUM(AJ45:AJ68)+(SUM(AJ71:AJ93))=0,"",SUM(AJ11:AJ25)+SUM(AJ28:AJ42)+SUM(AJ45:AJ68)+SUM(AJ71:AJ93))</f>
        <v>14</v>
      </c>
      <c r="AK95" s="266">
        <f>IF((SUM(AJ11:AJ25)+SUM(AJ28:AJ42)+SUM(AJ45:AJ68)+SUM(AJ71:AJ93))*14=0,"",(SUM(AJ11:AJ25)+SUM(AJ28:AJ42)+SUM(AJ45:AJ68)+SUM(AJ71:AJ93))*14)</f>
        <v>196</v>
      </c>
      <c r="AL95" s="267">
        <f>IF(SUM(AL11:AL25)+SUM(AL28:AL42)+SUM(AL45:AL68)+(SUM(AL71:AL93))=0,"",SUM(AL11:AL25)+SUM(AL28:AL42)+SUM(AL45:AL68)+SUM(AL71:AL93))</f>
        <v>30</v>
      </c>
      <c r="AM95" s="268">
        <f>IF(SUM(AH11:AH25)+SUM(AJ11:AJ25)+SUM(AH28:AH42)+SUM(AJ28:AJ42)+SUM(AH45:AH68)+SUM(AJ45:AJ68)+SUM(AH71:AH93)+SUM(AJ71:AJ93)=0,"",SUM(AH11:AH25)+SUM(AJ11:AJ25)+SUM(AH28:AH42)+SUM(AJ28:AJ42)+SUM(AH45:AH68)+SUM(AJ45:AJ68)+SUM(AH71:AH93)+SUM(AJ71:AJ93))</f>
        <v>25</v>
      </c>
      <c r="AN95" s="265">
        <f>IF(SUM(AN11:AN25)+SUM(AN28:AN42)+SUM(AN45:AN68)+(SUM(AN71:AN93))=0,"",SUM(AN11:AN25)+SUM(AN28:AN42)+SUM(AN45:AN68)+SUM(AN71:AN93))</f>
        <v>13</v>
      </c>
      <c r="AO95" s="266">
        <f>IF((SUM(AN11:AN25)+SUM(AN28:AN42)+SUM(AN45:AN68)+SUM(AN71:AN93))*14=0,"",(SUM(AN11:AN25)+SUM(AN28:AN42)+SUM(AN45:AN68)+SUM(AN71:AN93))*14)</f>
        <v>182</v>
      </c>
      <c r="AP95" s="267">
        <f>IF(SUM(AP11:AP25)+SUM(AP28:AP42)+SUM(AP45:AP68)+(SUM(AP71:AP93))=0,"",SUM(AP11:AP25)+SUM(AP28:AP42)+SUM(AP45:AP68)+SUM(AP71:AP93))</f>
        <v>10</v>
      </c>
      <c r="AQ95" s="266">
        <f>IF((SUM(AP11:AP25)+SUM(AP28:AP42)+SUM(AP45:AP68)+SUM(AP71:AP93))*14=0,"",(SUM(AP11:AP25)+SUM(AP28:AP42)+SUM(AP45:AP68)+SUM(AP71:AP93))*14)</f>
        <v>140</v>
      </c>
      <c r="AR95" s="267">
        <f>IF(SUM(AR11:AR25)+SUM(AR28:AR42)+SUM(AR45:AR68)+(SUM(AR71:AR93))=0,"",SUM(AR11:AR25)+SUM(AR28:AR42)+SUM(AR45:AR68)+SUM(AR71:AR93))</f>
        <v>30</v>
      </c>
      <c r="AS95" s="268">
        <f>IF(SUM(AN11:AN25)+SUM(AP11:AP25)+SUM(AN28:AN42)+SUM(AP28:AP42)+SUM(AN45:AN68)+SUM(AP45:AP68)+SUM(AN71:AN93)+SUM(AP71:AP93)=0,"",SUM(AN11:AN25)+SUM(AP11:AP25)+SUM(AN28:AN42)+SUM(AP28:AP42)+SUM(AN45:AN68)+SUM(AP45:AP68)+SUM(AN71:AN93)+SUM(AP71:AP93))</f>
        <v>23</v>
      </c>
      <c r="AT95" s="265">
        <f>IF(SUM(AT11:AT25)+SUM(AT28:AT42)+SUM(AT45:AT68)+(SUM(AT71:AT93))=0,"",SUM(AT11:AT25)+SUM(AT28:AT42)+SUM(AT45:AT68)+SUM(AT71:AT93))</f>
        <v>8</v>
      </c>
      <c r="AU95" s="266">
        <f>IF((SUM(AT11:AT25)+SUM(AT28:AT42)+SUM(AT45:AT68)+SUM(AT71:AT93))*14=0,"",(SUM(AT11:AT25)+SUM(AT28:AT42)+SUM(AT45:AT68)+SUM(AT71:AT93))*14)</f>
        <v>112</v>
      </c>
      <c r="AV95" s="267">
        <f>IF(SUM(AV11:AV25)+SUM(AV28:AV42)+SUM(AV45:AV68)+(SUM(AV71:AV93))=0,"",SUM(AV11:AV25)+SUM(AV28:AV42)+SUM(AV45:AV68)+SUM(AV71:AV93))</f>
        <v>15</v>
      </c>
      <c r="AW95" s="266">
        <f>IF((SUM(AV11:AV25)+SUM(AV28:AV42)+SUM(AV45:AV68)+SUM(AV71:AV93))*14=0,"",(SUM(AV11:AV25)+SUM(AV28:AV42)+SUM(AV45:AV68)+SUM(AV71:AV93))*14)</f>
        <v>210</v>
      </c>
      <c r="AX95" s="267">
        <f>IF(SUM(AX11:AX25)+SUM(AX28:AX42)+SUM(AX45:AX68)+(SUM(AX71:AX93))=0,"",SUM(AX11:AX25)+SUM(AX28:AX42)+SUM(AX45:AX68)+SUM(AX71:AX93))</f>
        <v>30</v>
      </c>
      <c r="AY95" s="268">
        <f>IF(SUM(AT11:AT25)+SUM(AV11:AV25)+SUM(AT28:AT42)+SUM(AV28:AV42)+SUM(AT45:AT68)+SUM(AV45:AV68)+SUM(AT71:AT93)+SUM(AV71:AV93)=0,"",SUM(AT11:AT25)+SUM(AV11:AV25)+SUM(AT28:AT42)+SUM(AV28:AV42)+SUM(AT45:AT68)+SUM(AV45:AV68)+SUM(AT71:AT93)+SUM(AV71:AV93))</f>
        <v>23</v>
      </c>
      <c r="AZ95" s="265">
        <f t="shared" ref="AZ95:BE95" si="117">IF(SUM(AZ11:AZ25)+SUM(AZ28:AZ42)+SUM(AZ45:AZ68)+(SUM(AZ71:AZ93))=0,"",SUM(AZ11:AZ25)+SUM(AZ28:AZ42)+SUM(AZ45:AZ68)+SUM(AZ71:AZ93))</f>
        <v>91</v>
      </c>
      <c r="BA95" s="265">
        <f t="shared" si="117"/>
        <v>1274</v>
      </c>
      <c r="BB95" s="267">
        <f t="shared" si="117"/>
        <v>111</v>
      </c>
      <c r="BC95" s="267">
        <f t="shared" si="117"/>
        <v>1554</v>
      </c>
      <c r="BD95" s="267">
        <f t="shared" si="117"/>
        <v>240</v>
      </c>
      <c r="BE95" s="269">
        <f t="shared" si="117"/>
        <v>198</v>
      </c>
      <c r="BF95" s="270"/>
      <c r="BG95" s="270"/>
      <c r="BH95" s="270"/>
      <c r="BI95" s="55"/>
    </row>
    <row r="96" spans="1:61" s="56" customFormat="1" ht="15.75" customHeight="1" x14ac:dyDescent="0.2">
      <c r="A96" s="138" t="s">
        <v>11</v>
      </c>
      <c r="B96" s="494" t="s">
        <v>18</v>
      </c>
      <c r="C96" s="495"/>
      <c r="D96" s="483"/>
      <c r="E96" s="483"/>
      <c r="F96" s="483"/>
      <c r="G96" s="483"/>
      <c r="H96" s="483"/>
      <c r="I96" s="483"/>
      <c r="J96" s="483"/>
      <c r="K96" s="483"/>
      <c r="L96" s="483"/>
      <c r="M96" s="483"/>
      <c r="N96" s="483"/>
      <c r="O96" s="483"/>
      <c r="P96" s="483"/>
      <c r="Q96" s="483"/>
      <c r="R96" s="483"/>
      <c r="S96" s="483"/>
      <c r="T96" s="483"/>
      <c r="U96" s="483"/>
      <c r="V96" s="483"/>
      <c r="W96" s="483"/>
      <c r="X96" s="483"/>
      <c r="Y96" s="483"/>
      <c r="Z96" s="483"/>
      <c r="AA96" s="483"/>
      <c r="AB96" s="483"/>
      <c r="AC96" s="483"/>
      <c r="AD96" s="483"/>
      <c r="AE96" s="483"/>
      <c r="AF96" s="483"/>
      <c r="AG96" s="483"/>
      <c r="AH96" s="483"/>
      <c r="AI96" s="483"/>
      <c r="AJ96" s="483"/>
      <c r="AK96" s="483"/>
      <c r="AL96" s="483"/>
      <c r="AM96" s="483"/>
      <c r="AN96" s="483"/>
      <c r="AO96" s="483"/>
      <c r="AP96" s="483"/>
      <c r="AQ96" s="483"/>
      <c r="AR96" s="483"/>
      <c r="AS96" s="483"/>
      <c r="AT96" s="483"/>
      <c r="AU96" s="483"/>
      <c r="AV96" s="483"/>
      <c r="AW96" s="483"/>
      <c r="AX96" s="483"/>
      <c r="AY96" s="484"/>
      <c r="AZ96" s="272"/>
      <c r="BA96" s="273"/>
      <c r="BB96" s="273"/>
      <c r="BC96" s="273"/>
      <c r="BD96" s="273"/>
      <c r="BE96" s="274"/>
      <c r="BF96" s="275"/>
      <c r="BG96" s="275"/>
      <c r="BH96" s="275"/>
      <c r="BI96" s="55"/>
    </row>
    <row r="97" spans="1:61" s="56" customFormat="1" ht="15.75" customHeight="1" x14ac:dyDescent="0.25">
      <c r="A97" s="276"/>
      <c r="B97" s="71"/>
      <c r="C97" s="282"/>
      <c r="D97" s="277"/>
      <c r="E97" s="73" t="str">
        <f>IF(D97*15=0,"",D97*15)</f>
        <v/>
      </c>
      <c r="F97" s="278"/>
      <c r="G97" s="73" t="str">
        <f>IF(F97*14=0,"",F97*14)</f>
        <v/>
      </c>
      <c r="H97" s="259" t="s">
        <v>19</v>
      </c>
      <c r="I97" s="279"/>
      <c r="J97" s="280"/>
      <c r="K97" s="73" t="str">
        <f>IF(J97*15=0,"",J97*15)</f>
        <v/>
      </c>
      <c r="L97" s="278"/>
      <c r="M97" s="73" t="str">
        <f>IF(L97*14=0,"",L97*14)</f>
        <v/>
      </c>
      <c r="N97" s="259" t="s">
        <v>19</v>
      </c>
      <c r="O97" s="279"/>
      <c r="P97" s="280"/>
      <c r="Q97" s="73" t="str">
        <f>IF(P97*15=0,"",P97*14)</f>
        <v/>
      </c>
      <c r="R97" s="278"/>
      <c r="S97" s="73" t="str">
        <f t="shared" ref="S97:S111" si="118">IF(R97*14=0,"",R97*14)</f>
        <v/>
      </c>
      <c r="T97" s="259" t="s">
        <v>19</v>
      </c>
      <c r="U97" s="279"/>
      <c r="V97" s="280"/>
      <c r="W97" s="73" t="str">
        <f>IF(V97*14=0,"",V97*14)</f>
        <v/>
      </c>
      <c r="X97" s="278"/>
      <c r="Y97" s="73" t="str">
        <f>IF(X97*14=0,"",X97*14)</f>
        <v/>
      </c>
      <c r="Z97" s="259" t="s">
        <v>19</v>
      </c>
      <c r="AA97" s="279"/>
      <c r="AB97" s="280"/>
      <c r="AC97" s="73" t="str">
        <f>IF(AB97*15=0,"",AB97*14)</f>
        <v/>
      </c>
      <c r="AD97" s="278"/>
      <c r="AE97" s="73" t="str">
        <f>IF(AD97*14=0,"",AD97*14)</f>
        <v/>
      </c>
      <c r="AF97" s="259" t="s">
        <v>19</v>
      </c>
      <c r="AG97" s="279"/>
      <c r="AH97" s="280"/>
      <c r="AI97" s="73" t="str">
        <f>IF(AH97*15=0,"",AH97*14)</f>
        <v/>
      </c>
      <c r="AJ97" s="278"/>
      <c r="AK97" s="73" t="str">
        <f>IF(AJ97*14=0,"",AJ97*14)</f>
        <v/>
      </c>
      <c r="AL97" s="259" t="s">
        <v>19</v>
      </c>
      <c r="AM97" s="281"/>
      <c r="AN97" s="280"/>
      <c r="AO97" s="73" t="str">
        <f>IF(AN97*14=0,"",AN97*14)</f>
        <v/>
      </c>
      <c r="AP97" s="278"/>
      <c r="AQ97" s="73" t="str">
        <f>IF(AP97*14=0,"",AP97*14)</f>
        <v/>
      </c>
      <c r="AR97" s="259" t="s">
        <v>19</v>
      </c>
      <c r="AS97" s="279"/>
      <c r="AT97" s="280"/>
      <c r="AU97" s="73" t="str">
        <f>IF(AT97*14=0,"",AT97*14)</f>
        <v/>
      </c>
      <c r="AV97" s="278"/>
      <c r="AW97" s="73" t="str">
        <f>IF(AV97*14=0,"",AV97*14)</f>
        <v/>
      </c>
      <c r="AX97" s="259" t="s">
        <v>19</v>
      </c>
      <c r="AY97" s="281"/>
      <c r="AZ97" s="83" t="str">
        <f t="shared" ref="AZ97:AZ111" si="119">IF(D97+J97+P97+V97+AB97+AH97+AN97+AT97=0,"",D97+J97+P97+V97+AB97+AH97+AN97+AT97)</f>
        <v/>
      </c>
      <c r="BA97" s="73" t="str">
        <f t="shared" ref="BA97:BA111" si="120">IF((D97+J97+P97+V97+AB97+AH97+AN97+AT97)*14=0,"",(D97+J97+P97+V97+AB97+AH97+AN97+AT97)*14)</f>
        <v/>
      </c>
      <c r="BB97" s="84" t="str">
        <f>IF(F97+L97+R97+X97+AD97+AJ97+AP97+AV97=0,"",F97+L97+R97+X97+AD97+AJ97+AP97+AV97)</f>
        <v/>
      </c>
      <c r="BC97" s="73" t="str">
        <f t="shared" ref="BC97:BC111" si="121">IF((F97+L97+R97+X97+AD97+AJ97+AP97+AV97)*14=0,"",(F97+L97+R97+X97+AD97+AJ97+AP97+AV97)*14)</f>
        <v/>
      </c>
      <c r="BD97" s="259" t="s">
        <v>19</v>
      </c>
      <c r="BE97" s="85" t="str">
        <f t="shared" ref="BE97:BE111" si="122">IF(D97+F97+J97+L97+P97+R97+V97+X97+AB97+AD97+AH97+AJ97+AN97+AP97+AT97+AV97=0,"",D97+F97+J97+L97+P97+R97+V97+X97+AB97+AD97+AH97+AJ97+AN97+AP97+AT97+AV97)</f>
        <v/>
      </c>
      <c r="BF97" s="255"/>
      <c r="BG97" s="255"/>
      <c r="BH97" s="255"/>
      <c r="BI97" s="55"/>
    </row>
    <row r="98" spans="1:61" s="56" customFormat="1" ht="15.75" customHeight="1" x14ac:dyDescent="0.25">
      <c r="A98" s="276"/>
      <c r="B98" s="71"/>
      <c r="C98" s="282"/>
      <c r="D98" s="277"/>
      <c r="E98" s="73"/>
      <c r="F98" s="278"/>
      <c r="G98" s="73" t="str">
        <f t="shared" ref="G98:G111" si="123">IF(F98*14=0,"",F98*14)</f>
        <v/>
      </c>
      <c r="H98" s="259" t="s">
        <v>19</v>
      </c>
      <c r="I98" s="279"/>
      <c r="J98" s="280"/>
      <c r="K98" s="73"/>
      <c r="L98" s="278"/>
      <c r="M98" s="73"/>
      <c r="N98" s="259" t="s">
        <v>19</v>
      </c>
      <c r="O98" s="279"/>
      <c r="P98" s="280"/>
      <c r="Q98" s="73" t="str">
        <f t="shared" ref="Q98:Q111" si="124">IF(P98*15=0,"",P98*14)</f>
        <v/>
      </c>
      <c r="R98" s="278"/>
      <c r="S98" s="73" t="str">
        <f t="shared" si="118"/>
        <v/>
      </c>
      <c r="T98" s="259" t="s">
        <v>19</v>
      </c>
      <c r="U98" s="279"/>
      <c r="V98" s="280"/>
      <c r="W98" s="73" t="str">
        <f t="shared" ref="W98:W111" si="125">IF(V98*14=0,"",V98*14)</f>
        <v/>
      </c>
      <c r="X98" s="278"/>
      <c r="Y98" s="73" t="str">
        <f t="shared" ref="Y98:Y111" si="126">IF(X98*14=0,"",X98*14)</f>
        <v/>
      </c>
      <c r="Z98" s="259" t="s">
        <v>19</v>
      </c>
      <c r="AA98" s="279"/>
      <c r="AB98" s="280"/>
      <c r="AC98" s="73" t="str">
        <f t="shared" ref="AC98:AC111" si="127">IF(AB98*15=0,"",AB98*14)</f>
        <v/>
      </c>
      <c r="AD98" s="278"/>
      <c r="AE98" s="73" t="str">
        <f t="shared" ref="AE98:AE111" si="128">IF(AD98*14=0,"",AD98*14)</f>
        <v/>
      </c>
      <c r="AF98" s="259" t="s">
        <v>19</v>
      </c>
      <c r="AG98" s="279"/>
      <c r="AH98" s="280"/>
      <c r="AI98" s="73" t="str">
        <f t="shared" ref="AI98:AI111" si="129">IF(AH98*15=0,"",AH98*14)</f>
        <v/>
      </c>
      <c r="AJ98" s="278"/>
      <c r="AK98" s="73" t="str">
        <f t="shared" ref="AK98:AK111" si="130">IF(AJ98*14=0,"",AJ98*14)</f>
        <v/>
      </c>
      <c r="AL98" s="259" t="s">
        <v>19</v>
      </c>
      <c r="AM98" s="281"/>
      <c r="AN98" s="280"/>
      <c r="AO98" s="73" t="str">
        <f t="shared" ref="AO98:AO111" si="131">IF(AN98*14=0,"",AN98*14)</f>
        <v/>
      </c>
      <c r="AP98" s="278"/>
      <c r="AQ98" s="73" t="str">
        <f t="shared" ref="AQ98:AQ111" si="132">IF(AP98*14=0,"",AP98*14)</f>
        <v/>
      </c>
      <c r="AR98" s="259" t="s">
        <v>19</v>
      </c>
      <c r="AS98" s="279"/>
      <c r="AT98" s="280"/>
      <c r="AU98" s="73" t="str">
        <f t="shared" ref="AU98:AU111" si="133">IF(AT98*14=0,"",AT98*14)</f>
        <v/>
      </c>
      <c r="AV98" s="278"/>
      <c r="AW98" s="73" t="str">
        <f t="shared" ref="AW98:AW111" si="134">IF(AV98*14=0,"",AV98*14)</f>
        <v/>
      </c>
      <c r="AX98" s="259" t="s">
        <v>19</v>
      </c>
      <c r="AY98" s="281"/>
      <c r="AZ98" s="83" t="str">
        <f t="shared" si="119"/>
        <v/>
      </c>
      <c r="BA98" s="73" t="str">
        <f t="shared" si="120"/>
        <v/>
      </c>
      <c r="BB98" s="84" t="str">
        <f t="shared" ref="BB98:BB111" si="135">IF(F98+L98+R98+X98+AD98+AJ98+AP98+AV98=0,"",F98+L98+R98+X98+AD98+AJ98+AP98+AV98)</f>
        <v/>
      </c>
      <c r="BC98" s="73" t="str">
        <f t="shared" si="121"/>
        <v/>
      </c>
      <c r="BD98" s="259" t="s">
        <v>19</v>
      </c>
      <c r="BE98" s="85" t="str">
        <f t="shared" si="122"/>
        <v/>
      </c>
      <c r="BF98" s="255"/>
      <c r="BG98" s="255"/>
      <c r="BH98" s="255"/>
      <c r="BI98" s="68"/>
    </row>
    <row r="99" spans="1:61" s="56" customFormat="1" ht="15.75" customHeight="1" x14ac:dyDescent="0.25">
      <c r="A99" s="276"/>
      <c r="B99" s="71"/>
      <c r="C99" s="282"/>
      <c r="D99" s="277"/>
      <c r="E99" s="73"/>
      <c r="F99" s="278"/>
      <c r="G99" s="73" t="str">
        <f t="shared" si="123"/>
        <v/>
      </c>
      <c r="H99" s="259" t="s">
        <v>19</v>
      </c>
      <c r="I99" s="279"/>
      <c r="J99" s="280"/>
      <c r="K99" s="73"/>
      <c r="L99" s="278"/>
      <c r="M99" s="73" t="str">
        <f t="shared" ref="M99:M111" si="136">IF(L99*14=0,"",L99*14)</f>
        <v/>
      </c>
      <c r="N99" s="259" t="s">
        <v>19</v>
      </c>
      <c r="O99" s="279"/>
      <c r="P99" s="280"/>
      <c r="Q99" s="73" t="str">
        <f t="shared" si="124"/>
        <v/>
      </c>
      <c r="R99" s="278"/>
      <c r="S99" s="73" t="str">
        <f t="shared" si="118"/>
        <v/>
      </c>
      <c r="T99" s="259" t="s">
        <v>19</v>
      </c>
      <c r="U99" s="279"/>
      <c r="V99" s="280"/>
      <c r="W99" s="73" t="str">
        <f t="shared" si="125"/>
        <v/>
      </c>
      <c r="X99" s="278"/>
      <c r="Y99" s="73" t="str">
        <f t="shared" si="126"/>
        <v/>
      </c>
      <c r="Z99" s="259" t="s">
        <v>19</v>
      </c>
      <c r="AA99" s="279"/>
      <c r="AB99" s="280"/>
      <c r="AC99" s="73" t="str">
        <f t="shared" si="127"/>
        <v/>
      </c>
      <c r="AD99" s="278"/>
      <c r="AE99" s="73" t="str">
        <f t="shared" si="128"/>
        <v/>
      </c>
      <c r="AF99" s="259" t="s">
        <v>19</v>
      </c>
      <c r="AG99" s="279"/>
      <c r="AH99" s="280"/>
      <c r="AI99" s="73" t="str">
        <f t="shared" si="129"/>
        <v/>
      </c>
      <c r="AJ99" s="278"/>
      <c r="AK99" s="73" t="str">
        <f t="shared" si="130"/>
        <v/>
      </c>
      <c r="AL99" s="259" t="s">
        <v>19</v>
      </c>
      <c r="AM99" s="281"/>
      <c r="AN99" s="280"/>
      <c r="AO99" s="73" t="str">
        <f t="shared" si="131"/>
        <v/>
      </c>
      <c r="AP99" s="278"/>
      <c r="AQ99" s="73" t="str">
        <f t="shared" si="132"/>
        <v/>
      </c>
      <c r="AR99" s="259" t="s">
        <v>19</v>
      </c>
      <c r="AS99" s="279"/>
      <c r="AT99" s="280"/>
      <c r="AU99" s="73" t="str">
        <f t="shared" si="133"/>
        <v/>
      </c>
      <c r="AV99" s="278"/>
      <c r="AW99" s="73" t="str">
        <f t="shared" si="134"/>
        <v/>
      </c>
      <c r="AX99" s="259" t="s">
        <v>19</v>
      </c>
      <c r="AY99" s="281"/>
      <c r="AZ99" s="83" t="str">
        <f t="shared" si="119"/>
        <v/>
      </c>
      <c r="BA99" s="73" t="str">
        <f t="shared" si="120"/>
        <v/>
      </c>
      <c r="BB99" s="84" t="str">
        <f t="shared" si="135"/>
        <v/>
      </c>
      <c r="BC99" s="73" t="str">
        <f t="shared" si="121"/>
        <v/>
      </c>
      <c r="BD99" s="259" t="s">
        <v>19</v>
      </c>
      <c r="BE99" s="85" t="str">
        <f t="shared" si="122"/>
        <v/>
      </c>
      <c r="BF99" s="255"/>
      <c r="BG99" s="255"/>
      <c r="BH99" s="255"/>
      <c r="BI99" s="55"/>
    </row>
    <row r="100" spans="1:61" s="56" customFormat="1" ht="15.75" customHeight="1" x14ac:dyDescent="0.25">
      <c r="A100" s="276"/>
      <c r="B100" s="71"/>
      <c r="C100" s="282"/>
      <c r="D100" s="277"/>
      <c r="E100" s="73"/>
      <c r="F100" s="278"/>
      <c r="G100" s="73" t="str">
        <f t="shared" si="123"/>
        <v/>
      </c>
      <c r="H100" s="259" t="s">
        <v>19</v>
      </c>
      <c r="I100" s="279"/>
      <c r="J100" s="280"/>
      <c r="K100" s="73"/>
      <c r="L100" s="278"/>
      <c r="M100" s="73" t="str">
        <f t="shared" si="136"/>
        <v/>
      </c>
      <c r="N100" s="259" t="s">
        <v>19</v>
      </c>
      <c r="O100" s="279"/>
      <c r="P100" s="280"/>
      <c r="Q100" s="73" t="str">
        <f t="shared" si="124"/>
        <v/>
      </c>
      <c r="R100" s="278"/>
      <c r="S100" s="73" t="str">
        <f t="shared" si="118"/>
        <v/>
      </c>
      <c r="T100" s="259" t="s">
        <v>19</v>
      </c>
      <c r="U100" s="279"/>
      <c r="V100" s="280"/>
      <c r="W100" s="73" t="str">
        <f t="shared" si="125"/>
        <v/>
      </c>
      <c r="X100" s="278"/>
      <c r="Y100" s="73" t="str">
        <f t="shared" si="126"/>
        <v/>
      </c>
      <c r="Z100" s="259" t="s">
        <v>19</v>
      </c>
      <c r="AA100" s="279"/>
      <c r="AB100" s="280"/>
      <c r="AC100" s="73" t="str">
        <f t="shared" si="127"/>
        <v/>
      </c>
      <c r="AD100" s="278"/>
      <c r="AE100" s="73" t="str">
        <f t="shared" si="128"/>
        <v/>
      </c>
      <c r="AF100" s="259" t="s">
        <v>19</v>
      </c>
      <c r="AG100" s="279"/>
      <c r="AH100" s="280"/>
      <c r="AI100" s="73" t="str">
        <f t="shared" si="129"/>
        <v/>
      </c>
      <c r="AJ100" s="278"/>
      <c r="AK100" s="73" t="str">
        <f t="shared" si="130"/>
        <v/>
      </c>
      <c r="AL100" s="259" t="s">
        <v>19</v>
      </c>
      <c r="AM100" s="281"/>
      <c r="AN100" s="280"/>
      <c r="AO100" s="73" t="str">
        <f t="shared" si="131"/>
        <v/>
      </c>
      <c r="AP100" s="278"/>
      <c r="AQ100" s="73" t="str">
        <f t="shared" si="132"/>
        <v/>
      </c>
      <c r="AR100" s="259" t="s">
        <v>19</v>
      </c>
      <c r="AS100" s="279"/>
      <c r="AT100" s="280"/>
      <c r="AU100" s="73" t="str">
        <f t="shared" si="133"/>
        <v/>
      </c>
      <c r="AV100" s="278"/>
      <c r="AW100" s="73" t="str">
        <f t="shared" si="134"/>
        <v/>
      </c>
      <c r="AX100" s="259" t="s">
        <v>19</v>
      </c>
      <c r="AY100" s="281"/>
      <c r="AZ100" s="83" t="str">
        <f t="shared" si="119"/>
        <v/>
      </c>
      <c r="BA100" s="73" t="str">
        <f t="shared" si="120"/>
        <v/>
      </c>
      <c r="BB100" s="84" t="str">
        <f t="shared" si="135"/>
        <v/>
      </c>
      <c r="BC100" s="73" t="str">
        <f t="shared" si="121"/>
        <v/>
      </c>
      <c r="BD100" s="259" t="s">
        <v>19</v>
      </c>
      <c r="BE100" s="85" t="str">
        <f t="shared" si="122"/>
        <v/>
      </c>
      <c r="BF100" s="255"/>
      <c r="BG100" s="255"/>
      <c r="BH100" s="255"/>
      <c r="BI100" s="55"/>
    </row>
    <row r="101" spans="1:61" s="56" customFormat="1" ht="15.75" customHeight="1" x14ac:dyDescent="0.25">
      <c r="A101" s="276"/>
      <c r="B101" s="71"/>
      <c r="C101" s="282"/>
      <c r="D101" s="277"/>
      <c r="E101" s="73"/>
      <c r="F101" s="278"/>
      <c r="G101" s="73" t="str">
        <f t="shared" si="123"/>
        <v/>
      </c>
      <c r="H101" s="259" t="s">
        <v>19</v>
      </c>
      <c r="I101" s="279"/>
      <c r="J101" s="280"/>
      <c r="K101" s="73"/>
      <c r="L101" s="278"/>
      <c r="M101" s="73" t="str">
        <f t="shared" si="136"/>
        <v/>
      </c>
      <c r="N101" s="259" t="s">
        <v>19</v>
      </c>
      <c r="O101" s="279"/>
      <c r="P101" s="280"/>
      <c r="Q101" s="73" t="str">
        <f t="shared" si="124"/>
        <v/>
      </c>
      <c r="R101" s="278"/>
      <c r="S101" s="73" t="str">
        <f t="shared" si="118"/>
        <v/>
      </c>
      <c r="T101" s="259" t="s">
        <v>19</v>
      </c>
      <c r="U101" s="279"/>
      <c r="V101" s="280"/>
      <c r="W101" s="73" t="str">
        <f t="shared" si="125"/>
        <v/>
      </c>
      <c r="X101" s="278"/>
      <c r="Y101" s="73" t="str">
        <f t="shared" si="126"/>
        <v/>
      </c>
      <c r="Z101" s="259" t="s">
        <v>19</v>
      </c>
      <c r="AA101" s="279"/>
      <c r="AB101" s="280"/>
      <c r="AC101" s="73" t="str">
        <f t="shared" si="127"/>
        <v/>
      </c>
      <c r="AD101" s="278"/>
      <c r="AE101" s="73" t="str">
        <f t="shared" si="128"/>
        <v/>
      </c>
      <c r="AF101" s="259" t="s">
        <v>19</v>
      </c>
      <c r="AG101" s="279"/>
      <c r="AH101" s="280"/>
      <c r="AI101" s="73" t="str">
        <f t="shared" si="129"/>
        <v/>
      </c>
      <c r="AJ101" s="278"/>
      <c r="AK101" s="73" t="str">
        <f t="shared" si="130"/>
        <v/>
      </c>
      <c r="AL101" s="259" t="s">
        <v>19</v>
      </c>
      <c r="AM101" s="281"/>
      <c r="AN101" s="280"/>
      <c r="AO101" s="73" t="str">
        <f t="shared" si="131"/>
        <v/>
      </c>
      <c r="AP101" s="278"/>
      <c r="AQ101" s="73" t="str">
        <f t="shared" si="132"/>
        <v/>
      </c>
      <c r="AR101" s="259" t="s">
        <v>19</v>
      </c>
      <c r="AS101" s="279"/>
      <c r="AT101" s="280"/>
      <c r="AU101" s="73" t="str">
        <f t="shared" si="133"/>
        <v/>
      </c>
      <c r="AV101" s="278"/>
      <c r="AW101" s="73" t="str">
        <f t="shared" si="134"/>
        <v/>
      </c>
      <c r="AX101" s="259" t="s">
        <v>19</v>
      </c>
      <c r="AY101" s="281"/>
      <c r="AZ101" s="83" t="str">
        <f t="shared" si="119"/>
        <v/>
      </c>
      <c r="BA101" s="73" t="str">
        <f t="shared" si="120"/>
        <v/>
      </c>
      <c r="BB101" s="84" t="str">
        <f t="shared" si="135"/>
        <v/>
      </c>
      <c r="BC101" s="73" t="str">
        <f t="shared" si="121"/>
        <v/>
      </c>
      <c r="BD101" s="259" t="s">
        <v>19</v>
      </c>
      <c r="BE101" s="85" t="str">
        <f t="shared" si="122"/>
        <v/>
      </c>
      <c r="BF101" s="255"/>
      <c r="BG101" s="255"/>
      <c r="BH101" s="255"/>
      <c r="BI101" s="55"/>
    </row>
    <row r="102" spans="1:61" s="56" customFormat="1" ht="15.75" customHeight="1" x14ac:dyDescent="0.25">
      <c r="A102" s="276"/>
      <c r="B102" s="71"/>
      <c r="C102" s="282"/>
      <c r="D102" s="277"/>
      <c r="E102" s="73"/>
      <c r="F102" s="278"/>
      <c r="G102" s="73" t="str">
        <f t="shared" si="123"/>
        <v/>
      </c>
      <c r="H102" s="259" t="s">
        <v>19</v>
      </c>
      <c r="I102" s="279"/>
      <c r="J102" s="280"/>
      <c r="K102" s="73"/>
      <c r="L102" s="278"/>
      <c r="M102" s="73" t="str">
        <f t="shared" si="136"/>
        <v/>
      </c>
      <c r="N102" s="259" t="s">
        <v>19</v>
      </c>
      <c r="O102" s="279"/>
      <c r="P102" s="280"/>
      <c r="Q102" s="73" t="str">
        <f t="shared" si="124"/>
        <v/>
      </c>
      <c r="R102" s="278"/>
      <c r="S102" s="73" t="str">
        <f t="shared" si="118"/>
        <v/>
      </c>
      <c r="T102" s="259" t="s">
        <v>19</v>
      </c>
      <c r="U102" s="279"/>
      <c r="V102" s="280"/>
      <c r="W102" s="73" t="str">
        <f t="shared" si="125"/>
        <v/>
      </c>
      <c r="X102" s="278"/>
      <c r="Y102" s="73" t="str">
        <f t="shared" si="126"/>
        <v/>
      </c>
      <c r="Z102" s="259" t="s">
        <v>19</v>
      </c>
      <c r="AA102" s="279"/>
      <c r="AB102" s="280"/>
      <c r="AC102" s="73" t="str">
        <f t="shared" si="127"/>
        <v/>
      </c>
      <c r="AD102" s="278"/>
      <c r="AE102" s="73" t="str">
        <f t="shared" si="128"/>
        <v/>
      </c>
      <c r="AF102" s="259" t="s">
        <v>19</v>
      </c>
      <c r="AG102" s="279"/>
      <c r="AH102" s="280"/>
      <c r="AI102" s="73" t="str">
        <f t="shared" si="129"/>
        <v/>
      </c>
      <c r="AJ102" s="278"/>
      <c r="AK102" s="73" t="str">
        <f t="shared" si="130"/>
        <v/>
      </c>
      <c r="AL102" s="259" t="s">
        <v>19</v>
      </c>
      <c r="AM102" s="281"/>
      <c r="AN102" s="280"/>
      <c r="AO102" s="73" t="str">
        <f t="shared" si="131"/>
        <v/>
      </c>
      <c r="AP102" s="278"/>
      <c r="AQ102" s="73" t="str">
        <f t="shared" si="132"/>
        <v/>
      </c>
      <c r="AR102" s="259" t="s">
        <v>19</v>
      </c>
      <c r="AS102" s="279"/>
      <c r="AT102" s="280"/>
      <c r="AU102" s="73" t="str">
        <f t="shared" si="133"/>
        <v/>
      </c>
      <c r="AV102" s="278"/>
      <c r="AW102" s="73" t="str">
        <f t="shared" si="134"/>
        <v/>
      </c>
      <c r="AX102" s="259" t="s">
        <v>19</v>
      </c>
      <c r="AY102" s="281"/>
      <c r="AZ102" s="83" t="str">
        <f t="shared" ref="AZ102" si="137">IF(D102+J102+P102+V102+AB102+AH102+AN102+AT102=0,"",D102+J102+P102+V102+AB102+AH102+AN102+AT102)</f>
        <v/>
      </c>
      <c r="BA102" s="73" t="str">
        <f t="shared" si="120"/>
        <v/>
      </c>
      <c r="BB102" s="84" t="str">
        <f t="shared" ref="BB102" si="138">IF(F102+L102+R102+X102+AD102+AJ102+AP102+AV102=0,"",F102+L102+R102+X102+AD102+AJ102+AP102+AV102)</f>
        <v/>
      </c>
      <c r="BC102" s="73" t="str">
        <f t="shared" si="121"/>
        <v/>
      </c>
      <c r="BD102" s="259" t="s">
        <v>19</v>
      </c>
      <c r="BE102" s="85" t="str">
        <f t="shared" si="122"/>
        <v/>
      </c>
      <c r="BF102" s="255"/>
      <c r="BG102" s="255"/>
      <c r="BH102" s="255"/>
      <c r="BI102" s="55"/>
    </row>
    <row r="103" spans="1:61" s="56" customFormat="1" ht="15.75" customHeight="1" x14ac:dyDescent="0.25">
      <c r="A103" s="276"/>
      <c r="B103" s="71"/>
      <c r="C103" s="282"/>
      <c r="D103" s="277"/>
      <c r="E103" s="73" t="str">
        <f t="shared" ref="E103:E111" si="139">IF(D103*15=0,"",D103*15)</f>
        <v/>
      </c>
      <c r="F103" s="278"/>
      <c r="G103" s="73" t="str">
        <f t="shared" si="123"/>
        <v/>
      </c>
      <c r="H103" s="259" t="s">
        <v>19</v>
      </c>
      <c r="I103" s="279"/>
      <c r="J103" s="280"/>
      <c r="K103" s="73" t="str">
        <f t="shared" ref="K103:K111" si="140">IF(J103*15=0,"",J103*15)</f>
        <v/>
      </c>
      <c r="L103" s="278"/>
      <c r="M103" s="73" t="str">
        <f t="shared" si="136"/>
        <v/>
      </c>
      <c r="N103" s="259" t="s">
        <v>19</v>
      </c>
      <c r="O103" s="279"/>
      <c r="P103" s="280"/>
      <c r="Q103" s="73" t="str">
        <f t="shared" si="124"/>
        <v/>
      </c>
      <c r="R103" s="278"/>
      <c r="S103" s="73" t="str">
        <f t="shared" si="118"/>
        <v/>
      </c>
      <c r="T103" s="259" t="s">
        <v>19</v>
      </c>
      <c r="U103" s="279"/>
      <c r="V103" s="280"/>
      <c r="W103" s="73" t="str">
        <f t="shared" si="125"/>
        <v/>
      </c>
      <c r="X103" s="278"/>
      <c r="Y103" s="73" t="str">
        <f t="shared" si="126"/>
        <v/>
      </c>
      <c r="Z103" s="259" t="s">
        <v>19</v>
      </c>
      <c r="AA103" s="279"/>
      <c r="AB103" s="280"/>
      <c r="AC103" s="73" t="str">
        <f t="shared" si="127"/>
        <v/>
      </c>
      <c r="AD103" s="278"/>
      <c r="AE103" s="73" t="str">
        <f t="shared" si="128"/>
        <v/>
      </c>
      <c r="AF103" s="259" t="s">
        <v>19</v>
      </c>
      <c r="AG103" s="279"/>
      <c r="AH103" s="280"/>
      <c r="AI103" s="73" t="str">
        <f t="shared" si="129"/>
        <v/>
      </c>
      <c r="AJ103" s="278"/>
      <c r="AK103" s="73" t="str">
        <f t="shared" si="130"/>
        <v/>
      </c>
      <c r="AL103" s="259" t="s">
        <v>19</v>
      </c>
      <c r="AM103" s="281"/>
      <c r="AN103" s="280"/>
      <c r="AO103" s="73" t="str">
        <f t="shared" si="131"/>
        <v/>
      </c>
      <c r="AP103" s="278"/>
      <c r="AQ103" s="73" t="str">
        <f t="shared" si="132"/>
        <v/>
      </c>
      <c r="AR103" s="259" t="s">
        <v>19</v>
      </c>
      <c r="AS103" s="279"/>
      <c r="AT103" s="280"/>
      <c r="AU103" s="73" t="str">
        <f t="shared" si="133"/>
        <v/>
      </c>
      <c r="AV103" s="278"/>
      <c r="AW103" s="73" t="str">
        <f t="shared" si="134"/>
        <v/>
      </c>
      <c r="AX103" s="259" t="s">
        <v>19</v>
      </c>
      <c r="AY103" s="281"/>
      <c r="AZ103" s="83" t="str">
        <f t="shared" si="119"/>
        <v/>
      </c>
      <c r="BA103" s="73" t="str">
        <f t="shared" si="120"/>
        <v/>
      </c>
      <c r="BB103" s="84" t="str">
        <f t="shared" si="135"/>
        <v/>
      </c>
      <c r="BC103" s="73" t="str">
        <f t="shared" si="121"/>
        <v/>
      </c>
      <c r="BD103" s="259" t="s">
        <v>19</v>
      </c>
      <c r="BE103" s="85" t="str">
        <f t="shared" si="122"/>
        <v/>
      </c>
      <c r="BF103" s="255"/>
      <c r="BG103" s="255"/>
      <c r="BH103" s="255"/>
      <c r="BI103" s="55"/>
    </row>
    <row r="104" spans="1:61" s="56" customFormat="1" ht="15.75" customHeight="1" x14ac:dyDescent="0.25">
      <c r="A104" s="276"/>
      <c r="B104" s="71"/>
      <c r="C104" s="282"/>
      <c r="D104" s="277"/>
      <c r="E104" s="73" t="str">
        <f t="shared" si="139"/>
        <v/>
      </c>
      <c r="F104" s="278"/>
      <c r="G104" s="73" t="str">
        <f t="shared" si="123"/>
        <v/>
      </c>
      <c r="H104" s="259" t="s">
        <v>19</v>
      </c>
      <c r="I104" s="279"/>
      <c r="J104" s="280"/>
      <c r="K104" s="73" t="str">
        <f t="shared" si="140"/>
        <v/>
      </c>
      <c r="L104" s="278"/>
      <c r="M104" s="73" t="str">
        <f t="shared" si="136"/>
        <v/>
      </c>
      <c r="N104" s="259" t="s">
        <v>19</v>
      </c>
      <c r="O104" s="279"/>
      <c r="P104" s="280"/>
      <c r="Q104" s="73" t="str">
        <f t="shared" si="124"/>
        <v/>
      </c>
      <c r="R104" s="278"/>
      <c r="S104" s="73" t="str">
        <f t="shared" si="118"/>
        <v/>
      </c>
      <c r="T104" s="259" t="s">
        <v>19</v>
      </c>
      <c r="U104" s="279"/>
      <c r="V104" s="280"/>
      <c r="W104" s="73" t="str">
        <f t="shared" si="125"/>
        <v/>
      </c>
      <c r="X104" s="278"/>
      <c r="Y104" s="73" t="str">
        <f t="shared" si="126"/>
        <v/>
      </c>
      <c r="Z104" s="259" t="s">
        <v>19</v>
      </c>
      <c r="AA104" s="279"/>
      <c r="AB104" s="280"/>
      <c r="AC104" s="73" t="str">
        <f t="shared" si="127"/>
        <v/>
      </c>
      <c r="AD104" s="278"/>
      <c r="AE104" s="73" t="str">
        <f t="shared" si="128"/>
        <v/>
      </c>
      <c r="AF104" s="259" t="s">
        <v>19</v>
      </c>
      <c r="AG104" s="279"/>
      <c r="AH104" s="280"/>
      <c r="AI104" s="73" t="str">
        <f t="shared" si="129"/>
        <v/>
      </c>
      <c r="AJ104" s="278"/>
      <c r="AK104" s="73" t="str">
        <f t="shared" si="130"/>
        <v/>
      </c>
      <c r="AL104" s="259" t="s">
        <v>19</v>
      </c>
      <c r="AM104" s="281"/>
      <c r="AN104" s="280"/>
      <c r="AO104" s="73" t="str">
        <f t="shared" si="131"/>
        <v/>
      </c>
      <c r="AP104" s="278"/>
      <c r="AQ104" s="73" t="str">
        <f t="shared" si="132"/>
        <v/>
      </c>
      <c r="AR104" s="259" t="s">
        <v>19</v>
      </c>
      <c r="AS104" s="279"/>
      <c r="AT104" s="280"/>
      <c r="AU104" s="73" t="str">
        <f t="shared" si="133"/>
        <v/>
      </c>
      <c r="AV104" s="278"/>
      <c r="AW104" s="73" t="str">
        <f t="shared" si="134"/>
        <v/>
      </c>
      <c r="AX104" s="259" t="s">
        <v>19</v>
      </c>
      <c r="AY104" s="281"/>
      <c r="AZ104" s="83" t="str">
        <f t="shared" si="119"/>
        <v/>
      </c>
      <c r="BA104" s="73" t="str">
        <f t="shared" si="120"/>
        <v/>
      </c>
      <c r="BB104" s="84" t="str">
        <f t="shared" si="135"/>
        <v/>
      </c>
      <c r="BC104" s="73" t="str">
        <f t="shared" si="121"/>
        <v/>
      </c>
      <c r="BD104" s="259" t="s">
        <v>19</v>
      </c>
      <c r="BE104" s="85" t="str">
        <f t="shared" si="122"/>
        <v/>
      </c>
      <c r="BF104" s="255"/>
      <c r="BG104" s="255"/>
      <c r="BH104" s="255"/>
      <c r="BI104" s="55"/>
    </row>
    <row r="105" spans="1:61" s="56" customFormat="1" ht="15.75" customHeight="1" x14ac:dyDescent="0.25">
      <c r="A105" s="276"/>
      <c r="B105" s="71"/>
      <c r="C105" s="282"/>
      <c r="D105" s="277"/>
      <c r="E105" s="73" t="str">
        <f t="shared" si="139"/>
        <v/>
      </c>
      <c r="F105" s="278"/>
      <c r="G105" s="73" t="str">
        <f t="shared" si="123"/>
        <v/>
      </c>
      <c r="H105" s="259" t="s">
        <v>19</v>
      </c>
      <c r="I105" s="279"/>
      <c r="J105" s="280"/>
      <c r="K105" s="73" t="str">
        <f t="shared" si="140"/>
        <v/>
      </c>
      <c r="L105" s="278"/>
      <c r="M105" s="73" t="str">
        <f t="shared" si="136"/>
        <v/>
      </c>
      <c r="N105" s="259" t="s">
        <v>19</v>
      </c>
      <c r="O105" s="279"/>
      <c r="P105" s="280"/>
      <c r="Q105" s="73" t="str">
        <f t="shared" si="124"/>
        <v/>
      </c>
      <c r="R105" s="278"/>
      <c r="S105" s="73" t="str">
        <f t="shared" si="118"/>
        <v/>
      </c>
      <c r="T105" s="259" t="s">
        <v>19</v>
      </c>
      <c r="U105" s="279"/>
      <c r="V105" s="280"/>
      <c r="W105" s="73" t="str">
        <f t="shared" si="125"/>
        <v/>
      </c>
      <c r="X105" s="278"/>
      <c r="Y105" s="73" t="str">
        <f t="shared" si="126"/>
        <v/>
      </c>
      <c r="Z105" s="259" t="s">
        <v>19</v>
      </c>
      <c r="AA105" s="279"/>
      <c r="AB105" s="280"/>
      <c r="AC105" s="73" t="str">
        <f t="shared" si="127"/>
        <v/>
      </c>
      <c r="AD105" s="278"/>
      <c r="AE105" s="73" t="str">
        <f t="shared" si="128"/>
        <v/>
      </c>
      <c r="AF105" s="259" t="s">
        <v>19</v>
      </c>
      <c r="AG105" s="279"/>
      <c r="AH105" s="280"/>
      <c r="AI105" s="73" t="str">
        <f t="shared" si="129"/>
        <v/>
      </c>
      <c r="AJ105" s="278"/>
      <c r="AK105" s="73" t="str">
        <f t="shared" si="130"/>
        <v/>
      </c>
      <c r="AL105" s="259" t="s">
        <v>19</v>
      </c>
      <c r="AM105" s="281"/>
      <c r="AN105" s="280"/>
      <c r="AO105" s="73" t="str">
        <f t="shared" si="131"/>
        <v/>
      </c>
      <c r="AP105" s="278"/>
      <c r="AQ105" s="73" t="str">
        <f t="shared" si="132"/>
        <v/>
      </c>
      <c r="AR105" s="259" t="s">
        <v>19</v>
      </c>
      <c r="AS105" s="279"/>
      <c r="AT105" s="280"/>
      <c r="AU105" s="73" t="str">
        <f t="shared" si="133"/>
        <v/>
      </c>
      <c r="AV105" s="278"/>
      <c r="AW105" s="73" t="str">
        <f t="shared" si="134"/>
        <v/>
      </c>
      <c r="AX105" s="259" t="s">
        <v>19</v>
      </c>
      <c r="AY105" s="281"/>
      <c r="AZ105" s="83" t="str">
        <f t="shared" si="119"/>
        <v/>
      </c>
      <c r="BA105" s="73" t="str">
        <f t="shared" si="120"/>
        <v/>
      </c>
      <c r="BB105" s="84" t="str">
        <f t="shared" si="135"/>
        <v/>
      </c>
      <c r="BC105" s="73" t="str">
        <f t="shared" si="121"/>
        <v/>
      </c>
      <c r="BD105" s="259" t="s">
        <v>19</v>
      </c>
      <c r="BE105" s="85" t="str">
        <f t="shared" si="122"/>
        <v/>
      </c>
      <c r="BF105" s="255"/>
      <c r="BG105" s="255"/>
      <c r="BH105" s="255"/>
      <c r="BI105" s="55"/>
    </row>
    <row r="106" spans="1:61" s="56" customFormat="1" ht="15.75" customHeight="1" x14ac:dyDescent="0.25">
      <c r="A106" s="276"/>
      <c r="B106" s="71"/>
      <c r="C106" s="282"/>
      <c r="D106" s="277"/>
      <c r="E106" s="73" t="str">
        <f t="shared" si="139"/>
        <v/>
      </c>
      <c r="F106" s="278"/>
      <c r="G106" s="73" t="str">
        <f t="shared" si="123"/>
        <v/>
      </c>
      <c r="H106" s="259" t="s">
        <v>19</v>
      </c>
      <c r="I106" s="279"/>
      <c r="J106" s="280"/>
      <c r="K106" s="73" t="str">
        <f t="shared" si="140"/>
        <v/>
      </c>
      <c r="L106" s="278"/>
      <c r="M106" s="73" t="str">
        <f t="shared" si="136"/>
        <v/>
      </c>
      <c r="N106" s="259" t="s">
        <v>19</v>
      </c>
      <c r="O106" s="279"/>
      <c r="P106" s="280"/>
      <c r="Q106" s="73" t="str">
        <f t="shared" si="124"/>
        <v/>
      </c>
      <c r="R106" s="278"/>
      <c r="S106" s="73" t="str">
        <f t="shared" si="118"/>
        <v/>
      </c>
      <c r="T106" s="259" t="s">
        <v>19</v>
      </c>
      <c r="U106" s="279"/>
      <c r="V106" s="280"/>
      <c r="W106" s="73" t="str">
        <f t="shared" si="125"/>
        <v/>
      </c>
      <c r="X106" s="278"/>
      <c r="Y106" s="73" t="str">
        <f t="shared" si="126"/>
        <v/>
      </c>
      <c r="Z106" s="259" t="s">
        <v>19</v>
      </c>
      <c r="AA106" s="279"/>
      <c r="AB106" s="280"/>
      <c r="AC106" s="73" t="str">
        <f t="shared" si="127"/>
        <v/>
      </c>
      <c r="AD106" s="278"/>
      <c r="AE106" s="73" t="str">
        <f t="shared" si="128"/>
        <v/>
      </c>
      <c r="AF106" s="259" t="s">
        <v>19</v>
      </c>
      <c r="AG106" s="279"/>
      <c r="AH106" s="280"/>
      <c r="AI106" s="73" t="str">
        <f t="shared" si="129"/>
        <v/>
      </c>
      <c r="AJ106" s="278"/>
      <c r="AK106" s="73" t="str">
        <f t="shared" si="130"/>
        <v/>
      </c>
      <c r="AL106" s="259" t="s">
        <v>19</v>
      </c>
      <c r="AM106" s="281"/>
      <c r="AN106" s="280"/>
      <c r="AO106" s="73" t="str">
        <f t="shared" si="131"/>
        <v/>
      </c>
      <c r="AP106" s="278"/>
      <c r="AQ106" s="73" t="str">
        <f t="shared" si="132"/>
        <v/>
      </c>
      <c r="AR106" s="259" t="s">
        <v>19</v>
      </c>
      <c r="AS106" s="279"/>
      <c r="AT106" s="280"/>
      <c r="AU106" s="73" t="str">
        <f t="shared" si="133"/>
        <v/>
      </c>
      <c r="AV106" s="278"/>
      <c r="AW106" s="73" t="str">
        <f t="shared" si="134"/>
        <v/>
      </c>
      <c r="AX106" s="259" t="s">
        <v>19</v>
      </c>
      <c r="AY106" s="281"/>
      <c r="AZ106" s="83" t="str">
        <f t="shared" si="119"/>
        <v/>
      </c>
      <c r="BA106" s="73" t="str">
        <f t="shared" si="120"/>
        <v/>
      </c>
      <c r="BB106" s="84" t="str">
        <f t="shared" si="135"/>
        <v/>
      </c>
      <c r="BC106" s="73" t="str">
        <f t="shared" si="121"/>
        <v/>
      </c>
      <c r="BD106" s="259" t="s">
        <v>19</v>
      </c>
      <c r="BE106" s="85" t="str">
        <f t="shared" si="122"/>
        <v/>
      </c>
      <c r="BF106" s="255"/>
      <c r="BG106" s="255"/>
      <c r="BH106" s="255"/>
      <c r="BI106" s="55"/>
    </row>
    <row r="107" spans="1:61" s="56" customFormat="1" ht="15.75" customHeight="1" x14ac:dyDescent="0.25">
      <c r="A107" s="276"/>
      <c r="B107" s="71"/>
      <c r="C107" s="282"/>
      <c r="D107" s="277"/>
      <c r="E107" s="73" t="str">
        <f t="shared" si="139"/>
        <v/>
      </c>
      <c r="F107" s="278"/>
      <c r="G107" s="73" t="str">
        <f t="shared" si="123"/>
        <v/>
      </c>
      <c r="H107" s="259" t="s">
        <v>19</v>
      </c>
      <c r="I107" s="279"/>
      <c r="J107" s="280"/>
      <c r="K107" s="73" t="str">
        <f t="shared" si="140"/>
        <v/>
      </c>
      <c r="L107" s="278"/>
      <c r="M107" s="73" t="str">
        <f t="shared" si="136"/>
        <v/>
      </c>
      <c r="N107" s="259" t="s">
        <v>19</v>
      </c>
      <c r="O107" s="279"/>
      <c r="P107" s="280"/>
      <c r="Q107" s="73" t="str">
        <f t="shared" si="124"/>
        <v/>
      </c>
      <c r="R107" s="278"/>
      <c r="S107" s="73" t="str">
        <f t="shared" si="118"/>
        <v/>
      </c>
      <c r="T107" s="259" t="s">
        <v>19</v>
      </c>
      <c r="U107" s="279"/>
      <c r="V107" s="280"/>
      <c r="W107" s="73" t="str">
        <f t="shared" si="125"/>
        <v/>
      </c>
      <c r="X107" s="278"/>
      <c r="Y107" s="73" t="str">
        <f t="shared" si="126"/>
        <v/>
      </c>
      <c r="Z107" s="259" t="s">
        <v>19</v>
      </c>
      <c r="AA107" s="279"/>
      <c r="AB107" s="280"/>
      <c r="AC107" s="73" t="str">
        <f t="shared" si="127"/>
        <v/>
      </c>
      <c r="AD107" s="278"/>
      <c r="AE107" s="73" t="str">
        <f t="shared" si="128"/>
        <v/>
      </c>
      <c r="AF107" s="259" t="s">
        <v>19</v>
      </c>
      <c r="AG107" s="279"/>
      <c r="AH107" s="280"/>
      <c r="AI107" s="73" t="str">
        <f t="shared" si="129"/>
        <v/>
      </c>
      <c r="AJ107" s="278"/>
      <c r="AK107" s="73" t="str">
        <f t="shared" si="130"/>
        <v/>
      </c>
      <c r="AL107" s="259" t="s">
        <v>19</v>
      </c>
      <c r="AM107" s="281"/>
      <c r="AN107" s="280"/>
      <c r="AO107" s="73" t="str">
        <f t="shared" si="131"/>
        <v/>
      </c>
      <c r="AP107" s="278"/>
      <c r="AQ107" s="73" t="str">
        <f t="shared" si="132"/>
        <v/>
      </c>
      <c r="AR107" s="259" t="s">
        <v>19</v>
      </c>
      <c r="AS107" s="279"/>
      <c r="AT107" s="280"/>
      <c r="AU107" s="73" t="str">
        <f t="shared" si="133"/>
        <v/>
      </c>
      <c r="AV107" s="278"/>
      <c r="AW107" s="73" t="str">
        <f t="shared" si="134"/>
        <v/>
      </c>
      <c r="AX107" s="259" t="s">
        <v>19</v>
      </c>
      <c r="AY107" s="281"/>
      <c r="AZ107" s="83" t="str">
        <f t="shared" si="119"/>
        <v/>
      </c>
      <c r="BA107" s="73" t="str">
        <f t="shared" si="120"/>
        <v/>
      </c>
      <c r="BB107" s="84" t="str">
        <f t="shared" si="135"/>
        <v/>
      </c>
      <c r="BC107" s="73" t="str">
        <f t="shared" si="121"/>
        <v/>
      </c>
      <c r="BD107" s="259" t="s">
        <v>19</v>
      </c>
      <c r="BE107" s="85" t="str">
        <f t="shared" si="122"/>
        <v/>
      </c>
      <c r="BF107" s="255"/>
      <c r="BG107" s="255"/>
      <c r="BH107" s="255"/>
      <c r="BI107" s="55"/>
    </row>
    <row r="108" spans="1:61" s="56" customFormat="1" ht="15.75" customHeight="1" x14ac:dyDescent="0.25">
      <c r="A108" s="276"/>
      <c r="B108" s="71"/>
      <c r="C108" s="282"/>
      <c r="D108" s="277"/>
      <c r="E108" s="73" t="str">
        <f t="shared" si="139"/>
        <v/>
      </c>
      <c r="F108" s="278"/>
      <c r="G108" s="73" t="str">
        <f t="shared" si="123"/>
        <v/>
      </c>
      <c r="H108" s="259" t="s">
        <v>19</v>
      </c>
      <c r="I108" s="279"/>
      <c r="J108" s="280"/>
      <c r="K108" s="73" t="str">
        <f t="shared" si="140"/>
        <v/>
      </c>
      <c r="L108" s="278"/>
      <c r="M108" s="73" t="str">
        <f t="shared" si="136"/>
        <v/>
      </c>
      <c r="N108" s="259" t="s">
        <v>19</v>
      </c>
      <c r="O108" s="279"/>
      <c r="P108" s="280"/>
      <c r="Q108" s="73" t="str">
        <f t="shared" si="124"/>
        <v/>
      </c>
      <c r="R108" s="278"/>
      <c r="S108" s="73" t="str">
        <f t="shared" si="118"/>
        <v/>
      </c>
      <c r="T108" s="259" t="s">
        <v>19</v>
      </c>
      <c r="U108" s="279"/>
      <c r="V108" s="280"/>
      <c r="W108" s="73" t="str">
        <f t="shared" si="125"/>
        <v/>
      </c>
      <c r="X108" s="278"/>
      <c r="Y108" s="73" t="str">
        <f t="shared" si="126"/>
        <v/>
      </c>
      <c r="Z108" s="259" t="s">
        <v>19</v>
      </c>
      <c r="AA108" s="279"/>
      <c r="AB108" s="280"/>
      <c r="AC108" s="73" t="str">
        <f t="shared" si="127"/>
        <v/>
      </c>
      <c r="AD108" s="278"/>
      <c r="AE108" s="73" t="str">
        <f t="shared" si="128"/>
        <v/>
      </c>
      <c r="AF108" s="259" t="s">
        <v>19</v>
      </c>
      <c r="AG108" s="279"/>
      <c r="AH108" s="280"/>
      <c r="AI108" s="73" t="str">
        <f t="shared" si="129"/>
        <v/>
      </c>
      <c r="AJ108" s="278"/>
      <c r="AK108" s="73" t="str">
        <f t="shared" si="130"/>
        <v/>
      </c>
      <c r="AL108" s="259" t="s">
        <v>19</v>
      </c>
      <c r="AM108" s="281"/>
      <c r="AN108" s="280"/>
      <c r="AO108" s="73" t="str">
        <f t="shared" si="131"/>
        <v/>
      </c>
      <c r="AP108" s="278"/>
      <c r="AQ108" s="73" t="str">
        <f t="shared" si="132"/>
        <v/>
      </c>
      <c r="AR108" s="259" t="s">
        <v>19</v>
      </c>
      <c r="AS108" s="279"/>
      <c r="AT108" s="280"/>
      <c r="AU108" s="73" t="str">
        <f t="shared" si="133"/>
        <v/>
      </c>
      <c r="AV108" s="278"/>
      <c r="AW108" s="73" t="str">
        <f t="shared" si="134"/>
        <v/>
      </c>
      <c r="AX108" s="259" t="s">
        <v>19</v>
      </c>
      <c r="AY108" s="281"/>
      <c r="AZ108" s="83" t="str">
        <f t="shared" si="119"/>
        <v/>
      </c>
      <c r="BA108" s="73" t="str">
        <f t="shared" si="120"/>
        <v/>
      </c>
      <c r="BB108" s="84" t="str">
        <f t="shared" si="135"/>
        <v/>
      </c>
      <c r="BC108" s="73" t="str">
        <f t="shared" si="121"/>
        <v/>
      </c>
      <c r="BD108" s="259" t="s">
        <v>19</v>
      </c>
      <c r="BE108" s="85" t="str">
        <f t="shared" si="122"/>
        <v/>
      </c>
      <c r="BF108" s="255"/>
      <c r="BG108" s="255"/>
      <c r="BH108" s="255"/>
      <c r="BI108" s="55"/>
    </row>
    <row r="109" spans="1:61" s="56" customFormat="1" ht="15.75" customHeight="1" x14ac:dyDescent="0.2">
      <c r="A109" s="276"/>
      <c r="B109" s="71"/>
      <c r="C109" s="282"/>
      <c r="D109" s="277"/>
      <c r="E109" s="73" t="str">
        <f t="shared" si="139"/>
        <v/>
      </c>
      <c r="F109" s="278"/>
      <c r="G109" s="73" t="str">
        <f t="shared" si="123"/>
        <v/>
      </c>
      <c r="H109" s="259" t="s">
        <v>19</v>
      </c>
      <c r="I109" s="279"/>
      <c r="J109" s="280"/>
      <c r="K109" s="73" t="str">
        <f t="shared" si="140"/>
        <v/>
      </c>
      <c r="L109" s="278"/>
      <c r="M109" s="73" t="str">
        <f t="shared" si="136"/>
        <v/>
      </c>
      <c r="N109" s="259" t="s">
        <v>19</v>
      </c>
      <c r="O109" s="279"/>
      <c r="P109" s="280"/>
      <c r="Q109" s="73" t="str">
        <f t="shared" si="124"/>
        <v/>
      </c>
      <c r="R109" s="278"/>
      <c r="S109" s="73" t="str">
        <f t="shared" si="118"/>
        <v/>
      </c>
      <c r="T109" s="259" t="s">
        <v>19</v>
      </c>
      <c r="U109" s="279"/>
      <c r="V109" s="280"/>
      <c r="W109" s="73" t="str">
        <f t="shared" si="125"/>
        <v/>
      </c>
      <c r="X109" s="278"/>
      <c r="Y109" s="73" t="str">
        <f t="shared" si="126"/>
        <v/>
      </c>
      <c r="Z109" s="259" t="s">
        <v>19</v>
      </c>
      <c r="AA109" s="279"/>
      <c r="AB109" s="280"/>
      <c r="AC109" s="73" t="str">
        <f t="shared" si="127"/>
        <v/>
      </c>
      <c r="AD109" s="278"/>
      <c r="AE109" s="73" t="str">
        <f t="shared" si="128"/>
        <v/>
      </c>
      <c r="AF109" s="259" t="s">
        <v>19</v>
      </c>
      <c r="AG109" s="279"/>
      <c r="AH109" s="280"/>
      <c r="AI109" s="73" t="str">
        <f t="shared" si="129"/>
        <v/>
      </c>
      <c r="AJ109" s="278"/>
      <c r="AK109" s="73" t="str">
        <f t="shared" si="130"/>
        <v/>
      </c>
      <c r="AL109" s="259" t="s">
        <v>19</v>
      </c>
      <c r="AM109" s="281"/>
      <c r="AN109" s="280"/>
      <c r="AO109" s="73" t="str">
        <f t="shared" si="131"/>
        <v/>
      </c>
      <c r="AP109" s="278"/>
      <c r="AQ109" s="73" t="str">
        <f t="shared" si="132"/>
        <v/>
      </c>
      <c r="AR109" s="259" t="s">
        <v>19</v>
      </c>
      <c r="AS109" s="279"/>
      <c r="AT109" s="280"/>
      <c r="AU109" s="73" t="str">
        <f t="shared" si="133"/>
        <v/>
      </c>
      <c r="AV109" s="278"/>
      <c r="AW109" s="73" t="str">
        <f t="shared" si="134"/>
        <v/>
      </c>
      <c r="AX109" s="259" t="s">
        <v>19</v>
      </c>
      <c r="AY109" s="281"/>
      <c r="AZ109" s="83" t="str">
        <f t="shared" si="119"/>
        <v/>
      </c>
      <c r="BA109" s="73" t="str">
        <f t="shared" si="120"/>
        <v/>
      </c>
      <c r="BB109" s="84" t="str">
        <f t="shared" si="135"/>
        <v/>
      </c>
      <c r="BC109" s="73" t="str">
        <f t="shared" si="121"/>
        <v/>
      </c>
      <c r="BD109" s="259" t="s">
        <v>19</v>
      </c>
      <c r="BE109" s="85" t="str">
        <f t="shared" si="122"/>
        <v/>
      </c>
      <c r="BF109" s="125"/>
      <c r="BG109" s="125"/>
      <c r="BH109" s="125"/>
      <c r="BI109" s="55"/>
    </row>
    <row r="110" spans="1:61" s="110" customFormat="1" ht="15.75" customHeight="1" thickBot="1" x14ac:dyDescent="0.25">
      <c r="A110" s="276"/>
      <c r="B110" s="71"/>
      <c r="C110" s="283" t="s">
        <v>55</v>
      </c>
      <c r="D110" s="280"/>
      <c r="E110" s="73" t="str">
        <f t="shared" si="139"/>
        <v/>
      </c>
      <c r="F110" s="278"/>
      <c r="G110" s="73" t="str">
        <f t="shared" si="123"/>
        <v/>
      </c>
      <c r="H110" s="259" t="s">
        <v>19</v>
      </c>
      <c r="I110" s="279"/>
      <c r="J110" s="280"/>
      <c r="K110" s="73" t="str">
        <f t="shared" si="140"/>
        <v/>
      </c>
      <c r="L110" s="278"/>
      <c r="M110" s="73" t="str">
        <f t="shared" si="136"/>
        <v/>
      </c>
      <c r="N110" s="259" t="s">
        <v>19</v>
      </c>
      <c r="O110" s="279"/>
      <c r="P110" s="280"/>
      <c r="Q110" s="73" t="str">
        <f t="shared" si="124"/>
        <v/>
      </c>
      <c r="R110" s="278"/>
      <c r="S110" s="73" t="str">
        <f t="shared" si="118"/>
        <v/>
      </c>
      <c r="T110" s="259" t="s">
        <v>19</v>
      </c>
      <c r="U110" s="279"/>
      <c r="V110" s="280"/>
      <c r="W110" s="73" t="str">
        <f t="shared" si="125"/>
        <v/>
      </c>
      <c r="X110" s="278"/>
      <c r="Y110" s="73" t="str">
        <f t="shared" si="126"/>
        <v/>
      </c>
      <c r="Z110" s="259" t="s">
        <v>19</v>
      </c>
      <c r="AA110" s="279"/>
      <c r="AB110" s="280"/>
      <c r="AC110" s="73" t="str">
        <f t="shared" si="127"/>
        <v/>
      </c>
      <c r="AD110" s="278"/>
      <c r="AE110" s="73" t="str">
        <f t="shared" si="128"/>
        <v/>
      </c>
      <c r="AF110" s="259" t="s">
        <v>19</v>
      </c>
      <c r="AG110" s="279"/>
      <c r="AH110" s="280"/>
      <c r="AI110" s="73" t="str">
        <f t="shared" si="129"/>
        <v/>
      </c>
      <c r="AJ110" s="278"/>
      <c r="AK110" s="73" t="str">
        <f t="shared" si="130"/>
        <v/>
      </c>
      <c r="AL110" s="259" t="s">
        <v>19</v>
      </c>
      <c r="AM110" s="88"/>
      <c r="AN110" s="280"/>
      <c r="AO110" s="73" t="str">
        <f t="shared" si="131"/>
        <v/>
      </c>
      <c r="AP110" s="278"/>
      <c r="AQ110" s="73" t="str">
        <f t="shared" si="132"/>
        <v/>
      </c>
      <c r="AR110" s="259" t="s">
        <v>19</v>
      </c>
      <c r="AS110" s="279"/>
      <c r="AT110" s="280"/>
      <c r="AU110" s="73" t="str">
        <f t="shared" si="133"/>
        <v/>
      </c>
      <c r="AV110" s="278"/>
      <c r="AW110" s="73" t="str">
        <f t="shared" si="134"/>
        <v/>
      </c>
      <c r="AX110" s="259" t="s">
        <v>19</v>
      </c>
      <c r="AY110" s="88"/>
      <c r="AZ110" s="83" t="str">
        <f t="shared" si="119"/>
        <v/>
      </c>
      <c r="BA110" s="73" t="str">
        <f t="shared" si="120"/>
        <v/>
      </c>
      <c r="BB110" s="84" t="str">
        <f t="shared" si="135"/>
        <v/>
      </c>
      <c r="BC110" s="73" t="str">
        <f t="shared" si="121"/>
        <v/>
      </c>
      <c r="BD110" s="259" t="s">
        <v>19</v>
      </c>
      <c r="BE110" s="85" t="str">
        <f t="shared" si="122"/>
        <v/>
      </c>
      <c r="BF110" s="125"/>
      <c r="BG110" s="125"/>
      <c r="BH110" s="125"/>
      <c r="BI110" s="55"/>
    </row>
    <row r="111" spans="1:61" s="56" customFormat="1" ht="15.75" customHeight="1" thickBot="1" x14ac:dyDescent="0.25">
      <c r="A111" s="276"/>
      <c r="B111" s="284"/>
      <c r="C111" s="285" t="s">
        <v>54</v>
      </c>
      <c r="D111" s="286"/>
      <c r="E111" s="131" t="str">
        <f t="shared" si="139"/>
        <v/>
      </c>
      <c r="F111" s="287"/>
      <c r="G111" s="73" t="str">
        <f t="shared" si="123"/>
        <v/>
      </c>
      <c r="H111" s="259" t="s">
        <v>19</v>
      </c>
      <c r="I111" s="288"/>
      <c r="J111" s="289"/>
      <c r="K111" s="131" t="str">
        <f t="shared" si="140"/>
        <v/>
      </c>
      <c r="L111" s="287"/>
      <c r="M111" s="73" t="str">
        <f t="shared" si="136"/>
        <v/>
      </c>
      <c r="N111" s="259" t="s">
        <v>19</v>
      </c>
      <c r="O111" s="288"/>
      <c r="P111" s="289"/>
      <c r="Q111" s="73" t="str">
        <f t="shared" si="124"/>
        <v/>
      </c>
      <c r="R111" s="287"/>
      <c r="S111" s="73" t="str">
        <f t="shared" si="118"/>
        <v/>
      </c>
      <c r="T111" s="290" t="s">
        <v>19</v>
      </c>
      <c r="U111" s="288"/>
      <c r="V111" s="289"/>
      <c r="W111" s="73" t="str">
        <f t="shared" si="125"/>
        <v/>
      </c>
      <c r="X111" s="287"/>
      <c r="Y111" s="73" t="str">
        <f t="shared" si="126"/>
        <v/>
      </c>
      <c r="Z111" s="290" t="s">
        <v>19</v>
      </c>
      <c r="AA111" s="288"/>
      <c r="AB111" s="289"/>
      <c r="AC111" s="73" t="str">
        <f t="shared" si="127"/>
        <v/>
      </c>
      <c r="AD111" s="287"/>
      <c r="AE111" s="73" t="str">
        <f t="shared" si="128"/>
        <v/>
      </c>
      <c r="AF111" s="290" t="s">
        <v>19</v>
      </c>
      <c r="AG111" s="288"/>
      <c r="AH111" s="289"/>
      <c r="AI111" s="73" t="str">
        <f t="shared" si="129"/>
        <v/>
      </c>
      <c r="AJ111" s="287"/>
      <c r="AK111" s="73" t="str">
        <f t="shared" si="130"/>
        <v/>
      </c>
      <c r="AL111" s="290" t="s">
        <v>19</v>
      </c>
      <c r="AM111" s="88"/>
      <c r="AN111" s="289"/>
      <c r="AO111" s="73" t="str">
        <f t="shared" si="131"/>
        <v/>
      </c>
      <c r="AP111" s="287"/>
      <c r="AQ111" s="73" t="str">
        <f t="shared" si="132"/>
        <v/>
      </c>
      <c r="AR111" s="290" t="s">
        <v>19</v>
      </c>
      <c r="AS111" s="288"/>
      <c r="AT111" s="289"/>
      <c r="AU111" s="73" t="str">
        <f t="shared" si="133"/>
        <v/>
      </c>
      <c r="AV111" s="287"/>
      <c r="AW111" s="73" t="str">
        <f t="shared" si="134"/>
        <v/>
      </c>
      <c r="AX111" s="290" t="s">
        <v>19</v>
      </c>
      <c r="AY111" s="88"/>
      <c r="AZ111" s="83" t="str">
        <f t="shared" si="119"/>
        <v/>
      </c>
      <c r="BA111" s="73" t="str">
        <f t="shared" si="120"/>
        <v/>
      </c>
      <c r="BB111" s="84" t="str">
        <f t="shared" si="135"/>
        <v/>
      </c>
      <c r="BC111" s="73" t="str">
        <f t="shared" si="121"/>
        <v/>
      </c>
      <c r="BD111" s="291" t="s">
        <v>19</v>
      </c>
      <c r="BE111" s="85" t="str">
        <f t="shared" si="122"/>
        <v/>
      </c>
      <c r="BF111" s="125"/>
      <c r="BG111" s="125"/>
      <c r="BH111" s="125"/>
      <c r="BI111" s="55"/>
    </row>
    <row r="112" spans="1:61" s="56" customFormat="1" ht="15.75" customHeight="1" thickBot="1" x14ac:dyDescent="0.25">
      <c r="A112" s="284"/>
      <c r="B112" s="500" t="s">
        <v>92</v>
      </c>
      <c r="C112" s="501"/>
      <c r="D112" s="292" t="str">
        <f>IF(SUM(D97:D111)=0,"",SUM(D97:D111))</f>
        <v/>
      </c>
      <c r="E112" s="293" t="str">
        <f>IF(SUM(D97:D111)=0,"",SUM(D97:D111)*14)</f>
        <v/>
      </c>
      <c r="F112" s="293" t="str">
        <f>IF(SUM(F97:F111)=0,"",SUM(F97:F111))</f>
        <v/>
      </c>
      <c r="G112" s="293" t="str">
        <f>IF(SUM(F97:F111)=0,"",SUM(F97:F111)*14)</f>
        <v/>
      </c>
      <c r="H112" s="294" t="s">
        <v>19</v>
      </c>
      <c r="I112" s="240" t="str">
        <f>IF(SUM(D97:D111)+SUM(F97:F111)=0,"",SUM(D97:D111)+SUM(F97:F111))</f>
        <v/>
      </c>
      <c r="J112" s="293" t="str">
        <f>IF(SUM(J97:J111)=0,"",SUM(J97:J111))</f>
        <v/>
      </c>
      <c r="K112" s="293" t="str">
        <f>IF(SUM(J97:J111)=0,"",SUM(J97:J111)*14)</f>
        <v/>
      </c>
      <c r="L112" s="293" t="str">
        <f>IF(SUM(L97:L111)=0,"",SUM(L97:L111))</f>
        <v/>
      </c>
      <c r="M112" s="293" t="str">
        <f>IF(SUM(L97:L111)=0,"",SUM(L97:L111)*15)</f>
        <v/>
      </c>
      <c r="N112" s="294" t="s">
        <v>19</v>
      </c>
      <c r="O112" s="240" t="str">
        <f>IF(SUM(J97:J111)+SUM(L97:L111)=0,"",SUM(J97:J111)+SUM(L97:L111))</f>
        <v/>
      </c>
      <c r="P112" s="293" t="str">
        <f>IF(SUM(P97:P111)=0,"",SUM(P97:P111))</f>
        <v/>
      </c>
      <c r="Q112" s="293" t="str">
        <f>IF(SUM(P97:P111)=0,"",SUM(P97:P111)*14)</f>
        <v/>
      </c>
      <c r="R112" s="293" t="str">
        <f>IF(SUM(R97:R111)=0,"",SUM(R97:R111))</f>
        <v/>
      </c>
      <c r="S112" s="293" t="str">
        <f>IF(SUM(R97:R111)=0,"",SUM(R97:R111)*14)</f>
        <v/>
      </c>
      <c r="T112" s="294" t="s">
        <v>19</v>
      </c>
      <c r="U112" s="240" t="str">
        <f>IF(SUM(P97:P111)+SUM(R97:R111)=0,"",SUM(P97:P111)+SUM(R97:R111))</f>
        <v/>
      </c>
      <c r="V112" s="293" t="str">
        <f>IF(SUM(V97:V111)=0,"",SUM(V97:V111))</f>
        <v/>
      </c>
      <c r="W112" s="293" t="str">
        <f>IF(SUM(V97:V111)=0,"",SUM(V97:V111)*14)</f>
        <v/>
      </c>
      <c r="X112" s="293" t="str">
        <f>IF(SUM(X97:X111)=0,"",SUM(X97:X111))</f>
        <v/>
      </c>
      <c r="Y112" s="293" t="str">
        <f>IF(SUM(X97:X111)=0,"",SUM(X97:X111)*14)</f>
        <v/>
      </c>
      <c r="Z112" s="294" t="s">
        <v>19</v>
      </c>
      <c r="AA112" s="240" t="str">
        <f>IF(SUM(V97:V111)+SUM(X97:X111)=0,"",SUM(V97:V111)+SUM(X97:X111))</f>
        <v/>
      </c>
      <c r="AB112" s="293" t="str">
        <f>IF(SUM(AB97:AB111)=0,"",SUM(AB97:AB111))</f>
        <v/>
      </c>
      <c r="AC112" s="293" t="str">
        <f>IF(SUM(AB97:AB111)=0,"",SUM(AB97:AB111)*14)</f>
        <v/>
      </c>
      <c r="AD112" s="293" t="str">
        <f>IF(SUM(AD97:AD111)=0,"",SUM(AD97:AD111))</f>
        <v/>
      </c>
      <c r="AE112" s="293" t="str">
        <f>IF(SUM(AD97:AD111)=0,"",SUM(AD97:AD111)*14)</f>
        <v/>
      </c>
      <c r="AF112" s="294" t="s">
        <v>19</v>
      </c>
      <c r="AG112" s="240" t="str">
        <f>IF(SUM(AB97:AB111)+SUM(AD97:AD111)=0,"",SUM(AB97:AB111)+SUM(AD97:AD111))</f>
        <v/>
      </c>
      <c r="AH112" s="293" t="str">
        <f>IF(SUM(AH97:AH111)=0,"",SUM(AH97:AH111))</f>
        <v/>
      </c>
      <c r="AI112" s="293" t="str">
        <f>IF(SUM(AH97:AH111)=0,"",SUM(AH97:AH111)*14)</f>
        <v/>
      </c>
      <c r="AJ112" s="293" t="str">
        <f>IF(SUM(AJ97:AJ111)=0,"",SUM(AJ97:AJ111))</f>
        <v/>
      </c>
      <c r="AK112" s="293" t="str">
        <f>IF(SUM(AJ97:AJ111)=0,"",SUM(AJ97:AJ111)*14)</f>
        <v/>
      </c>
      <c r="AL112" s="294" t="s">
        <v>19</v>
      </c>
      <c r="AM112" s="240" t="str">
        <f>IF(SUM(AH97:AH111)+SUM(AJ97:AJ111)=0,"",SUM(AH97:AH111)+SUM(AJ97:AJ111))</f>
        <v/>
      </c>
      <c r="AN112" s="293" t="str">
        <f>IF(SUM(AN97:AN111)=0,"",SUM(AN97:AN111))</f>
        <v/>
      </c>
      <c r="AO112" s="293" t="str">
        <f>IF(SUM(AN97:AN111)=0,"",SUM(AN97:AN111)*14)</f>
        <v/>
      </c>
      <c r="AP112" s="293" t="str">
        <f>IF(SUM(AP97:AP111)=0,"",SUM(AP97:AP111))</f>
        <v/>
      </c>
      <c r="AQ112" s="293" t="str">
        <f>IF(SUM(AP97:AP111)=0,"",SUM(AP97:AP111)*14)</f>
        <v/>
      </c>
      <c r="AR112" s="294" t="s">
        <v>19</v>
      </c>
      <c r="AS112" s="240" t="str">
        <f>IF(SUM(AN97:AN111)+SUM(AP97:AP111)=0,"",SUM(AN97:AN111)+SUM(AP97:AP111))</f>
        <v/>
      </c>
      <c r="AT112" s="293" t="str">
        <f>IF(SUM(AT97:AT111)=0,"",SUM(AT97:AT111))</f>
        <v/>
      </c>
      <c r="AU112" s="293" t="str">
        <f>IF(SUM(AT97:AT111)=0,"",SUM(AT97:AT111)*14)</f>
        <v/>
      </c>
      <c r="AV112" s="293" t="str">
        <f>IF(SUM(AV97:AV111)=0,"",SUM(AV97:AV111))</f>
        <v/>
      </c>
      <c r="AW112" s="293" t="str">
        <f>IF(SUM(AV97:AV111)=0,"",SUM(AV97:AV111)*14)</f>
        <v/>
      </c>
      <c r="AX112" s="294" t="s">
        <v>19</v>
      </c>
      <c r="AY112" s="240" t="str">
        <f>IF(SUM(AT97:AT111)+SUM(AV97:AV111)=0,"",SUM(AT97:AT111)+SUM(AV97:AV111))</f>
        <v/>
      </c>
      <c r="AZ112" s="295" t="str">
        <f>IF(SUM(AZ97:AZ111)=0,"",SUM(AZ97:AZ111))</f>
        <v/>
      </c>
      <c r="BA112" s="295" t="str">
        <f>IF(SUM(BA97:BA111)=0,"",SUM(BA97:BA111))</f>
        <v/>
      </c>
      <c r="BB112" s="293" t="str">
        <f>IF(SUM(BB97:BB111)=0,"",SUM(BB97:BB111))</f>
        <v/>
      </c>
      <c r="BC112" s="293" t="str">
        <f>IF(SUM(BC97:BC111)=0,"",SUM(BC97:BC111))</f>
        <v/>
      </c>
      <c r="BD112" s="296"/>
      <c r="BE112" s="136" t="str">
        <f>IF(SUM(BE97:BE111)=0,"",SUM(BE97:BE111))</f>
        <v/>
      </c>
      <c r="BF112" s="137"/>
      <c r="BG112" s="137"/>
      <c r="BH112" s="137"/>
      <c r="BI112" s="55"/>
    </row>
    <row r="113" spans="1:61" s="299" customFormat="1" ht="21.95" customHeight="1" thickBot="1" x14ac:dyDescent="0.3">
      <c r="A113" s="297"/>
      <c r="B113" s="496" t="s">
        <v>51</v>
      </c>
      <c r="C113" s="497"/>
      <c r="D113" s="265">
        <f>IF(SUM(D11:D25)+SUM(D28:D42)+SUM(D45:D68)+SUM(D71:D93)+SUM(D97:D111)=0,"",SUM(D11:D25)+SUM(D28:D42)+SUM(D45:D68)+SUM(D71:D93)+SUM(D97:D111))</f>
        <v>13</v>
      </c>
      <c r="E113" s="267">
        <f>IF((SUM(D11:D25)+SUM(D28:D42)+SUM(D45:D68)+SUM(D71:D93)+SUM(D97:D111))*15=0,"",(SUM(D11:D25)+SUM(D28:D42)+SUM(D45:D68)+SUM(D71:D93)+SUM(D97:D111))*14)</f>
        <v>182</v>
      </c>
      <c r="F113" s="267">
        <f>IF(SUM(F11:F25)+SUM(F28:F42)+SUM(F45:F68)+SUM(F71:F93)+SUM(F97:F111)=0,"",SUM(F11:F25)+SUM(F28:F42)+SUM(F45:F68)+SUM(F71:F93)+SUM(F97:F111))</f>
        <v>16</v>
      </c>
      <c r="G113" s="267">
        <f>IF((SUM(F11:F25)+SUM(F28:F42)+SUM(F45:F68)+SUM(F71:F93)+SUM(F97:F111))*15=0,"",(SUM(F11:F25)+SUM(F28:F42)+SUM(F45:F68)+SUM(F71:F93)+SUM(F97:F111))*14)</f>
        <v>224</v>
      </c>
      <c r="H113" s="298" t="s">
        <v>19</v>
      </c>
      <c r="I113" s="268">
        <f>IF(SUM(D11:D25)+SUM(F11:F25)+SUM(D28:D42)+SUM(F28:F42)+SUM(D45:D68)+SUM(F45:F68)+SUM(D71:D93)+SUM(F71:F93)+SUM(D97:D111)+SUM(F97:F111)=0,"",(SUM(D11:D25)+SUM(F11:F25)+SUM(D28:D42)+SUM(F28:F42)+SUM(D45:D68)+SUM(F45:F68)+SUM(D71:D93)+SUM(F71:F93)+SUM(D97:D111)+SUM(F97:F111)))</f>
        <v>29</v>
      </c>
      <c r="J113" s="267">
        <f>IF(SUM(J11:J25)+SUM(J28:J42)+SUM(J45:J68)+SUM(J71:J93)+SUM(J97:J111)=0,"",SUM(J11:J25)+SUM(J28:J42)+SUM(J45:J68)+SUM(J71:J93)+SUM(J97:J111))</f>
        <v>10</v>
      </c>
      <c r="K113" s="267">
        <f>IF((SUM(J11:J25)+SUM(J28:J42)+SUM(J45:J68)+SUM(J71:J93)+SUM(J97:J111))*14=0,"",(SUM(J11:J25)+SUM(J28:J42)+SUM(J45:J68)+SUM(J71:J93)+SUM(J97:J111))*14)</f>
        <v>140</v>
      </c>
      <c r="L113" s="267">
        <f>IF(SUM(L11:L25)+SUM(L28:L42)+SUM(L45:L68)+SUM(L71:L93)+SUM(L97:L111)=0,"",SUM(L11:L25)+SUM(L28:L42)+SUM(L45:L68)+SUM(L71:L93)+SUM(L97:L111))</f>
        <v>16</v>
      </c>
      <c r="M113" s="267">
        <f>IF((SUM(L11:L25)+SUM(L28:L42)+SUM(L45:L68)+SUM(L71:L93)+SUM(L97:L111))*14=0,"",(SUM(L11:L25)+SUM(L28:L42)+SUM(L45:L68)+SUM(L71:L93)+SUM(L97:L111))*14)</f>
        <v>224</v>
      </c>
      <c r="N113" s="298" t="s">
        <v>19</v>
      </c>
      <c r="O113" s="268">
        <f>IF(SUM(J11:J25)+SUM(L11:L25)+SUM(J28:J42)+SUM(L28:L42)+SUM(J45:J68)+SUM(L45:L68)+SUM(J71:J93)+SUM(L71:L93)+SUM(J97:J111)+SUM(L97:L111)=0,"",(SUM(J11:J25)+SUM(L11:L25)+SUM(J28:J42)+SUM(L28:L42)+SUM(J45:J68)+SUM(L45:L68)+SUM(J71:J93)+SUM(L71:L93)+SUM(J97:J111)+SUM(L97:L111)))</f>
        <v>26</v>
      </c>
      <c r="P113" s="267">
        <f>IF(SUM(P11:P25)+SUM(P28:P42)+SUM(P45:P68)+SUM(P71:P93)+SUM(P97:P111)=0,"",SUM(P11:P25)+SUM(P28:P42)+SUM(P45:P68)+SUM(P71:P93)+SUM(P97:P111))</f>
        <v>12</v>
      </c>
      <c r="Q113" s="267">
        <f>IF((SUM(P11:P25)+SUM(P28:P42)+SUM(P45:P68)+SUM(P71:P93)+SUM(P97:P111))*14=0,"",(SUM(P11:P25)+SUM(P28:P42)+SUM(P45:P68)+SUM(P71:P93)+SUM(P97:P111))*14)</f>
        <v>168</v>
      </c>
      <c r="R113" s="267">
        <f>IF(SUM(R11:R25)+SUM(R28:R42)+SUM(R45:R68)+SUM(R71:R93)+SUM(R97:R111)=0,"",SUM(R11:R25)+SUM(R28:R42)+SUM(R45:R68)+SUM(R71:R93)+SUM(R97:R111))</f>
        <v>14</v>
      </c>
      <c r="S113" s="267">
        <f>IF((SUM(R11:R25)+SUM(R28:R42)+SUM(R45:R68)+SUM(R71:R93)+SUM(R97:R111))*15=0,"",(SUM(R11:R25)+SUM(R28:R42)+SUM(R45:R68)+SUM(R71:R93)+SUM(R97:R111))*14)</f>
        <v>196</v>
      </c>
      <c r="T113" s="298" t="s">
        <v>19</v>
      </c>
      <c r="U113" s="268">
        <f>IF(SUM(P11:P25)+SUM(R11:R25)+SUM(P28:P42)+SUM(R28:R42)+SUM(P45:P68)+SUM(R45:R68)+SUM(P71:P93)+SUM(R71:R93)+SUM(P97:P111)+SUM(R97:R111)=0,"",(SUM(P11:P25)+SUM(R11:R25)+SUM(P28:P42)+SUM(R28:R42)+SUM(P45:P68)+SUM(R45:R68)+SUM(P71:P93)+SUM(R71:R93)+SUM(P97:P111)+SUM(R97:R111)))</f>
        <v>26</v>
      </c>
      <c r="V113" s="267">
        <f>IF(SUM(V11:V25)+SUM(V28:V42)+SUM(V45:V68)+SUM(V71:V93)+SUM(V97:V111)=0,"",SUM(V11:V25)+SUM(V28:V42)+SUM(V45:V68)+SUM(V71:V93)+SUM(V97:V111))</f>
        <v>14</v>
      </c>
      <c r="W113" s="267">
        <f>IF((SUM(V11:V25)+SUM(V28:V42)+SUM(V45:V68)+SUM(V71:V93)+SUM(V97:V111))*14=0,"",(SUM(V11:V25)+SUM(V28:V42)+SUM(V45:V68)+SUM(V71:V93)+SUM(V97:V111))*14)</f>
        <v>196</v>
      </c>
      <c r="X113" s="267">
        <f>IF(SUM(X11:X25)+SUM(X28:X42)+SUM(X45:X68)+SUM(X71:X93)+SUM(X97:X111)=0,"",SUM(X11:X25)+SUM(X28:X42)+SUM(X45:X68)+SUM(X71:X93)+SUM(X97:X111))</f>
        <v>13</v>
      </c>
      <c r="Y113" s="267">
        <f>IF((SUM(X11:X25)+SUM(X28:X42)+SUM(X45:X68)+SUM(X71:X93)+SUM(X97:X111))*14=0,"",(SUM(X11:X25)+SUM(X28:X42)+SUM(X45:X68)+SUM(X71:X93)+SUM(X97:X111))*14)</f>
        <v>182</v>
      </c>
      <c r="Z113" s="298" t="s">
        <v>19</v>
      </c>
      <c r="AA113" s="268">
        <f>IF(SUM(V11:V25)+SUM(X11:X25)+SUM(V28:V42)+SUM(X28:X42)+SUM(V45:V68)+SUM(X45:X68)+SUM(V71:V93)+SUM(X71:X93)+SUM(V97:V111)+SUM(X97:X111)=0,"",(SUM(V11:V25)+SUM(X11:X25)+SUM(V28:V42)+SUM(X28:X42)+SUM(V45:V68)+SUM(X45:X68)+SUM(V71:V93)+SUM(X71:X93)+SUM(V97:V111)+SUM(X97:X111)))</f>
        <v>27</v>
      </c>
      <c r="AB113" s="267">
        <f>IF(SUM(AB11:AB25)+SUM(AB28:AB42)+SUM(AB45:AB68)+SUM(AB71:AB93)+SUM(AB97:AB111)=0,"",SUM(AB11:AB25)+SUM(AB28:AB42)+SUM(AB45:AB68)+SUM(AB71:AB93)+SUM(AB97:AB111))</f>
        <v>10</v>
      </c>
      <c r="AC113" s="267">
        <f>IF((SUM(AB11:AB25)+SUM(AB28:AB42)+SUM(AB45:AB68)+SUM(AB71:AB93)+SUM(AB97:AB111))*14=0,"",(SUM(AB11:AB25)+SUM(AB28:AB42)+SUM(AB45:AB68)+SUM(AB71:AB93)+SUM(AB97:AB111))*14)</f>
        <v>140</v>
      </c>
      <c r="AD113" s="267">
        <f>IF(SUM(AD11:AD25)+SUM(AD28:AD42)+SUM(AD45:AD68)+SUM(AD71:AD93)+SUM(AD97:AD111)=0,"",SUM(AD11:AD25)+SUM(AD28:AD42)+SUM(AD45:AD68)+SUM(AD71:AD93)+SUM(AD97:AD111))</f>
        <v>13</v>
      </c>
      <c r="AE113" s="267">
        <f>IF((SUM(AD11:AD25)+SUM(AD28:AD42)+SUM(AD45:AD68)+SUM(AD71:AD93)+SUM(AD97:AD111))*14=0,"",(SUM(AD11:AD25)+SUM(AD28:AD42)+SUM(AD45:AD68)+SUM(AD71:AD93)+SUM(AD97:AD111))*14)</f>
        <v>182</v>
      </c>
      <c r="AF113" s="298" t="s">
        <v>19</v>
      </c>
      <c r="AG113" s="268">
        <f>IF(SUM(AB11:AB25)+SUM(AD11:AD25)+SUM(AB28:AB42)+SUM(AD28:AD42)+SUM(AB45:AB68)+SUM(AD45:AD68)+SUM(AB71:AB93)+SUM(AD71:AD93)+SUM(AB97:AB111)+SUM(AD97:AD111)=0,"",(SUM(AB11:AB25)+SUM(AD11:AD25)+SUM(AB28:AB42)+SUM(AD28:AD42)+SUM(AB45:AB68)+SUM(AD45:AD68)+SUM(AB71:AB93)+SUM(AD71:AD93)+SUM(AB97:AB111)+SUM(AD97:AD111)))</f>
        <v>23</v>
      </c>
      <c r="AH113" s="267">
        <f>IF(SUM(AH11:AH25)+SUM(AH28:AH42)+SUM(AH45:AH68)+SUM(AH71:AH93)+SUM(AH97:AH111)=0,"",SUM(AH11:AH25)+SUM(AH28:AH42)+SUM(AH45:AH68)+SUM(AH71:AH93)+SUM(AH97:AH111))</f>
        <v>11</v>
      </c>
      <c r="AI113" s="267">
        <f>IF((SUM(AH11:AH25)+SUM(AH28:AH42)+SUM(AH45:AH68)+SUM(AH71:AH93)+SUM(AH97:AH111))*14=0,"",(SUM(AH11:AH25)+SUM(AH28:AH42)+SUM(AH45:AH68)+SUM(AH71:AH93)+SUM(AH97:AH111))*14)</f>
        <v>154</v>
      </c>
      <c r="AJ113" s="267">
        <f>IF(SUM(AJ11:AJ25)+SUM(AJ28:AJ42)+SUM(AJ45:AJ68)+SUM(AJ71:AJ93)+SUM(AJ97:AJ111)=0,"",SUM(AJ11:AJ25)+SUM(AJ28:AJ42)+SUM(AJ45:AJ68)+SUM(AJ71:AJ93)+SUM(AJ97:AJ111))</f>
        <v>14</v>
      </c>
      <c r="AK113" s="267">
        <f>IF((SUM(AJ11:AJ25)+SUM(AJ28:AJ42)+SUM(AJ45:AJ68)+SUM(AJ71:AJ93)+SUM(AJ97:AJ111))*14=0,"",(SUM(AJ11:AJ25)+SUM(AJ28:AJ42)+SUM(AJ45:AJ68)+SUM(AJ71:AJ93)+SUM(AJ97:AJ111))*14)</f>
        <v>196</v>
      </c>
      <c r="AL113" s="298" t="s">
        <v>19</v>
      </c>
      <c r="AM113" s="268">
        <f>IF(SUM(AH11:AH25)+SUM(AJ11:AJ25)+SUM(AH28:AH42)+SUM(AJ28:AJ42)+SUM(AH45:AH68)+SUM(AJ45:AJ68)+SUM(AH71:AH93)+SUM(AJ71:AJ93)+SUM(AH97:AH111)+SUM(AJ97:AJ111)=0,"",(SUM(AH11:AH25)+SUM(AJ11:AJ25)+SUM(AH28:AH42)+SUM(AJ28:AJ42)+SUM(AH45:AH68)+SUM(AJ45:AJ68)+SUM(AH71:AH93)+SUM(AJ71:AJ93)+SUM(AH97:AH111)+SUM(AJ97:AJ111)))</f>
        <v>25</v>
      </c>
      <c r="AN113" s="267">
        <f>IF(SUM(AN11:AN25)+SUM(AN28:AN42)+SUM(AN45:AN68)+SUM(AN71:AN93)+SUM(AN97:AN111)=0,"",SUM(AN11:AN25)+SUM(AN28:AN42)+SUM(AN45:AN68)+SUM(AN71:AN93)+SUM(AN97:AN111))</f>
        <v>13</v>
      </c>
      <c r="AO113" s="267">
        <f>IF((SUM(AN11:AN25)+SUM(AN28:AN42)+SUM(AN45:AN68)+SUM(AN71:AN93)+SUM(AN97:AN111))*14=0,"",(SUM(AN11:AN25)+SUM(AN28:AN42)+SUM(AN45:AN68)+SUM(AN71:AN93)+SUM(AN97:AN111))*14)</f>
        <v>182</v>
      </c>
      <c r="AP113" s="267">
        <f>IF(SUM(AP11:AP25)+SUM(AP28:AP42)+SUM(AP45:AP68)+SUM(AP71:AP93)+SUM(AP97:AP111)=0,"",SUM(AP11:AP25)+SUM(AP28:AP42)+SUM(AP45:AP68)+SUM(AP71:AP93)+SUM(AP97:AP111))</f>
        <v>10</v>
      </c>
      <c r="AQ113" s="267">
        <f>IF((SUM(AP11:AP25)+SUM(AP28:AP42)+SUM(AP45:AP68)+SUM(AP71:AP93)+SUM(AP97:AP111))*14=0,"",(SUM(AP11:AP25)+SUM(AP28:AP42)+SUM(AP45:AP68)+SUM(AP71:AP93)+SUM(AP97:AP111))*14)</f>
        <v>140</v>
      </c>
      <c r="AR113" s="298" t="s">
        <v>19</v>
      </c>
      <c r="AS113" s="268">
        <f>IF(SUM(AN11:AN25)+SUM(AP11:AP25)+SUM(AN28:AN42)+SUM(AP28:AP42)+SUM(AN45:AN68)+SUM(AP45:AP68)+SUM(AN71:AN93)+SUM(AP71:AP93)+SUM(AN97:AN111)+SUM(AP97:AP111)=0,"",(SUM(AN11:AN25)+SUM(AP11:AP25)+SUM(AN28:AN42)+SUM(AP28:AP42)+SUM(AN45:AN68)+SUM(AP45:AP68)+SUM(AN71:AN93)+SUM(AP71:AP93)+SUM(AN97:AN111)+SUM(AP97:AP111)))</f>
        <v>23</v>
      </c>
      <c r="AT113" s="267">
        <f>IF(SUM(AT11:AT25)+SUM(AT28:AT42)+SUM(AT45:AT68)+SUM(AT71:AT93)+SUM(AT97:AT111)=0,"",SUM(AT11:AT25)+SUM(AT28:AT42)+SUM(AT45:AT68)+SUM(AT71:AT93)+SUM(AT97:AT111))</f>
        <v>8</v>
      </c>
      <c r="AU113" s="267">
        <f>IF((SUM(AT11:AT25)+SUM(AT28:AT42)+SUM(AT45:AT68)+SUM(AT71:AT93)+SUM(AT97:AT111))*14=0,"",(SUM(AT11:AT25)+SUM(AT28:AT42)+SUM(AT45:AT68)+SUM(AT71:AT93)+SUM(AT97:AT111))*14)</f>
        <v>112</v>
      </c>
      <c r="AV113" s="267">
        <f>IF(SUM(AV11:AV25)+SUM(AV28:AV42)+SUM(AV45:AV68)+SUM(AV71:AV93)+SUM(AV97:AV111)=0,"",SUM(AV11:AV25)+SUM(AV28:AV42)+SUM(AV45:AV68)+SUM(AV71:AV93)+SUM(AV97:AV111))</f>
        <v>15</v>
      </c>
      <c r="AW113" s="267">
        <f>IF((SUM(AV11:AV25)+SUM(AV28:AV42)+SUM(AV45:AV68)+SUM(AV71:AV93)+SUM(AV97:AV111))*14=0,"",(SUM(AV11:AV25)+SUM(AV28:AV42)+SUM(AV45:AV68)+SUM(AV71:AV93)+SUM(AV97:AV111))*14)</f>
        <v>210</v>
      </c>
      <c r="AX113" s="298" t="s">
        <v>19</v>
      </c>
      <c r="AY113" s="268">
        <f>IF(SUM(AT11:AT25)+SUM(AV11:AV25)+SUM(AT28:AT42)+SUM(AV28:AV42)+SUM(AT45:AT68)+SUM(AV45:AV68)+SUM(AT71:AT93)+SUM(AV71:AV93)+SUM(AT97:AT111)+SUM(AV97:AV111)=0,"",(SUM(AT11:AT25)+SUM(AV11:AV25)+SUM(AT28:AT42)+SUM(AV28:AV42)+SUM(AT45:AT68)+SUM(AV45:AV68)+SUM(AT71:AT93)+SUM(AV71:AV93)+SUM(AT97:AT111)+SUM(AV97:AV111)))</f>
        <v>23</v>
      </c>
      <c r="AZ113" s="269">
        <f t="shared" ref="AZ113:BE113" si="141">IF(SUM(AZ11:AZ25)+SUM(AZ28:AZ42)+SUM(AZ45:AZ68)+SUM(AZ71:AZ93)+SUM(AZ97:AZ111)=0,"",SUM(AZ11:AZ25)+SUM(AZ28:AZ42)+SUM(AZ45:AZ68)+SUM(AZ71:AZ93)+SUM(AZ97:AZ111))</f>
        <v>91</v>
      </c>
      <c r="BA113" s="267">
        <f t="shared" si="141"/>
        <v>1274</v>
      </c>
      <c r="BB113" s="267">
        <f t="shared" si="141"/>
        <v>111</v>
      </c>
      <c r="BC113" s="267">
        <f t="shared" si="141"/>
        <v>1554</v>
      </c>
      <c r="BD113" s="269">
        <f t="shared" si="141"/>
        <v>240</v>
      </c>
      <c r="BE113" s="269">
        <f t="shared" si="141"/>
        <v>198</v>
      </c>
      <c r="BF113" s="270"/>
      <c r="BG113" s="270"/>
      <c r="BH113" s="270"/>
      <c r="BI113" s="55"/>
    </row>
    <row r="114" spans="1:61" s="56" customFormat="1" ht="6" customHeight="1" thickBot="1" x14ac:dyDescent="0.3">
      <c r="A114" s="485"/>
      <c r="B114" s="485"/>
      <c r="C114" s="485"/>
      <c r="D114" s="485"/>
      <c r="E114" s="485"/>
      <c r="F114" s="485"/>
      <c r="G114" s="485"/>
      <c r="H114" s="485"/>
      <c r="I114" s="485"/>
      <c r="J114" s="485"/>
      <c r="K114" s="485"/>
      <c r="L114" s="485"/>
      <c r="M114" s="485"/>
      <c r="N114" s="485"/>
      <c r="O114" s="485"/>
      <c r="P114" s="485"/>
      <c r="Q114" s="485"/>
      <c r="R114" s="485"/>
      <c r="S114" s="485"/>
      <c r="T114" s="485"/>
      <c r="U114" s="485"/>
      <c r="V114" s="485"/>
      <c r="W114" s="485"/>
      <c r="X114" s="485"/>
      <c r="Y114" s="485"/>
      <c r="Z114" s="485"/>
      <c r="AA114" s="485"/>
      <c r="AB114" s="485"/>
      <c r="AC114" s="485"/>
      <c r="AD114" s="485"/>
      <c r="AE114" s="485"/>
      <c r="AF114" s="485"/>
      <c r="AG114" s="485"/>
      <c r="AH114" s="485"/>
      <c r="AI114" s="485"/>
      <c r="AJ114" s="485"/>
      <c r="AK114" s="485"/>
      <c r="AL114" s="485"/>
      <c r="AM114" s="485"/>
      <c r="AN114" s="485"/>
      <c r="AO114" s="485"/>
      <c r="AP114" s="485"/>
      <c r="AQ114" s="485"/>
      <c r="AR114" s="485"/>
      <c r="AS114" s="485"/>
      <c r="AT114" s="485"/>
      <c r="AU114" s="485"/>
      <c r="AV114" s="485"/>
      <c r="AW114" s="485"/>
      <c r="AX114" s="485"/>
      <c r="AY114" s="485"/>
      <c r="AZ114" s="485"/>
      <c r="BA114" s="485"/>
      <c r="BB114" s="485"/>
      <c r="BC114" s="485"/>
      <c r="BD114" s="485"/>
      <c r="BE114" s="485"/>
      <c r="BF114" s="300"/>
      <c r="BG114" s="300"/>
      <c r="BH114" s="300"/>
      <c r="BI114" s="301"/>
    </row>
    <row r="115" spans="1:61" s="56" customFormat="1" ht="15.75" customHeight="1" x14ac:dyDescent="0.2">
      <c r="A115" s="302" t="s">
        <v>12</v>
      </c>
      <c r="B115" s="498" t="s">
        <v>20</v>
      </c>
      <c r="C115" s="499"/>
      <c r="D115" s="483"/>
      <c r="E115" s="483"/>
      <c r="F115" s="483"/>
      <c r="G115" s="483"/>
      <c r="H115" s="483"/>
      <c r="I115" s="483"/>
      <c r="J115" s="483"/>
      <c r="K115" s="483"/>
      <c r="L115" s="483"/>
      <c r="M115" s="483"/>
      <c r="N115" s="483"/>
      <c r="O115" s="483"/>
      <c r="P115" s="483"/>
      <c r="Q115" s="483"/>
      <c r="R115" s="483"/>
      <c r="S115" s="483"/>
      <c r="T115" s="483"/>
      <c r="U115" s="483"/>
      <c r="V115" s="483"/>
      <c r="W115" s="483"/>
      <c r="X115" s="483"/>
      <c r="Y115" s="483"/>
      <c r="Z115" s="483"/>
      <c r="AA115" s="483"/>
      <c r="AB115" s="483"/>
      <c r="AC115" s="483"/>
      <c r="AD115" s="483"/>
      <c r="AE115" s="483"/>
      <c r="AF115" s="483"/>
      <c r="AG115" s="483"/>
      <c r="AH115" s="483"/>
      <c r="AI115" s="483"/>
      <c r="AJ115" s="483"/>
      <c r="AK115" s="483"/>
      <c r="AL115" s="483"/>
      <c r="AM115" s="483"/>
      <c r="AN115" s="483"/>
      <c r="AO115" s="483"/>
      <c r="AP115" s="483"/>
      <c r="AQ115" s="483"/>
      <c r="AR115" s="483"/>
      <c r="AS115" s="483"/>
      <c r="AT115" s="483"/>
      <c r="AU115" s="483"/>
      <c r="AV115" s="483"/>
      <c r="AW115" s="483"/>
      <c r="AX115" s="483"/>
      <c r="AY115" s="483"/>
      <c r="AZ115" s="303"/>
      <c r="BA115" s="304"/>
      <c r="BB115" s="304"/>
      <c r="BC115" s="304"/>
      <c r="BD115" s="304"/>
      <c r="BE115" s="305"/>
      <c r="BF115" s="275"/>
      <c r="BG115" s="275"/>
      <c r="BH115" s="275"/>
      <c r="BI115" s="55"/>
    </row>
    <row r="116" spans="1:61" s="314" customFormat="1" ht="15.75" customHeight="1" x14ac:dyDescent="0.25">
      <c r="A116" s="86" t="s">
        <v>67</v>
      </c>
      <c r="B116" s="259" t="s">
        <v>21</v>
      </c>
      <c r="C116" s="306" t="s">
        <v>66</v>
      </c>
      <c r="D116" s="307"/>
      <c r="E116" s="308" t="str">
        <f t="shared" ref="E116:E125" si="142">IF(D116*15=0,"",D116*15)</f>
        <v/>
      </c>
      <c r="F116" s="309"/>
      <c r="G116" s="308" t="str">
        <f t="shared" ref="G116:G125" si="143">IF(F116*15=0,"",F116*15)</f>
        <v/>
      </c>
      <c r="H116" s="309"/>
      <c r="I116" s="310"/>
      <c r="J116" s="307"/>
      <c r="K116" s="308" t="str">
        <f t="shared" ref="K116:K125" si="144">IF(J116*15=0,"",J116*15)</f>
        <v/>
      </c>
      <c r="L116" s="307"/>
      <c r="M116" s="308" t="str">
        <f t="shared" ref="M116:M125" si="145">IF(L116*15=0,"",L116*15)</f>
        <v/>
      </c>
      <c r="N116" s="309"/>
      <c r="O116" s="310"/>
      <c r="P116" s="307"/>
      <c r="Q116" s="308" t="str">
        <f t="shared" ref="Q116:Q125" si="146">IF(P116*15=0,"",P116*15)</f>
        <v/>
      </c>
      <c r="R116" s="307"/>
      <c r="S116" s="308" t="str">
        <f t="shared" ref="S116:S125" si="147">IF(R116*15=0,"",R116*15)</f>
        <v/>
      </c>
      <c r="T116" s="309"/>
      <c r="U116" s="310"/>
      <c r="V116" s="307"/>
      <c r="W116" s="308" t="str">
        <f t="shared" ref="W116:W125" si="148">IF(V116*15=0,"",V116*15)</f>
        <v/>
      </c>
      <c r="X116" s="309"/>
      <c r="Y116" s="308" t="str">
        <f t="shared" ref="Y116:Y125" si="149">IF(X116*15=0,"",X116*15)</f>
        <v/>
      </c>
      <c r="Z116" s="309"/>
      <c r="AA116" s="311"/>
      <c r="AB116" s="307"/>
      <c r="AC116" s="308" t="str">
        <f t="shared" ref="AC116:AC125" si="150">IF(AB116*15=0,"",AB116*15)</f>
        <v/>
      </c>
      <c r="AD116" s="309"/>
      <c r="AE116" s="308" t="str">
        <f t="shared" ref="AE116:AE125" si="151">IF(AD116*15=0,"",AD116*15)</f>
        <v/>
      </c>
      <c r="AF116" s="309"/>
      <c r="AG116" s="311"/>
      <c r="AH116" s="312"/>
      <c r="AI116" s="308" t="str">
        <f t="shared" ref="AI116:AI125" si="152">IF(AH116*15=0,"",AH116*15)</f>
        <v/>
      </c>
      <c r="AJ116" s="309"/>
      <c r="AK116" s="308" t="str">
        <f t="shared" ref="AK116:AK125" si="153">IF(AJ116*15=0,"",AJ116*15)</f>
        <v/>
      </c>
      <c r="AL116" s="309"/>
      <c r="AM116" s="309"/>
      <c r="AN116" s="307"/>
      <c r="AO116" s="308" t="str">
        <f t="shared" ref="AO116:AO125" si="154">IF(AN116*15=0,"",AN116*15)</f>
        <v/>
      </c>
      <c r="AP116" s="309"/>
      <c r="AQ116" s="308" t="str">
        <f t="shared" ref="AQ116:AQ125" si="155">IF(AP116*15=0,"",AP116*15)</f>
        <v/>
      </c>
      <c r="AR116" s="309"/>
      <c r="AS116" s="311"/>
      <c r="AT116" s="312"/>
      <c r="AU116" s="308" t="str">
        <f t="shared" ref="AU116:AU125" si="156">IF(AT116*15=0,"",AT116*15)</f>
        <v/>
      </c>
      <c r="AV116" s="309"/>
      <c r="AW116" s="308" t="str">
        <f t="shared" ref="AW116:AW125" si="157">IF(AV116*15=0,"",AV116*15)</f>
        <v/>
      </c>
      <c r="AX116" s="309"/>
      <c r="AY116" s="309"/>
      <c r="AZ116" s="486" t="s">
        <v>46</v>
      </c>
      <c r="BA116" s="486"/>
      <c r="BB116" s="486"/>
      <c r="BC116" s="486"/>
      <c r="BD116" s="487">
        <f>SUM(AZ95)</f>
        <v>91</v>
      </c>
      <c r="BE116" s="487"/>
      <c r="BF116" s="202" t="s">
        <v>253</v>
      </c>
      <c r="BG116" s="313" t="s">
        <v>152</v>
      </c>
      <c r="BH116" s="313"/>
      <c r="BI116" s="68"/>
    </row>
    <row r="117" spans="1:61" s="314" customFormat="1" ht="15.75" customHeight="1" x14ac:dyDescent="0.25">
      <c r="A117" s="86" t="s">
        <v>68</v>
      </c>
      <c r="B117" s="259" t="s">
        <v>21</v>
      </c>
      <c r="C117" s="315" t="s">
        <v>69</v>
      </c>
      <c r="D117" s="307"/>
      <c r="E117" s="308" t="str">
        <f t="shared" si="142"/>
        <v/>
      </c>
      <c r="F117" s="309"/>
      <c r="G117" s="308" t="str">
        <f t="shared" si="143"/>
        <v/>
      </c>
      <c r="H117" s="309"/>
      <c r="I117" s="310"/>
      <c r="J117" s="307"/>
      <c r="K117" s="308" t="str">
        <f t="shared" si="144"/>
        <v/>
      </c>
      <c r="L117" s="307"/>
      <c r="M117" s="308" t="str">
        <f t="shared" si="145"/>
        <v/>
      </c>
      <c r="N117" s="309"/>
      <c r="O117" s="310"/>
      <c r="P117" s="307"/>
      <c r="Q117" s="308" t="str">
        <f t="shared" si="146"/>
        <v/>
      </c>
      <c r="R117" s="307"/>
      <c r="S117" s="308" t="str">
        <f t="shared" si="147"/>
        <v/>
      </c>
      <c r="T117" s="309"/>
      <c r="U117" s="310"/>
      <c r="V117" s="307"/>
      <c r="W117" s="308" t="str">
        <f t="shared" si="148"/>
        <v/>
      </c>
      <c r="X117" s="309"/>
      <c r="Y117" s="308" t="str">
        <f t="shared" si="149"/>
        <v/>
      </c>
      <c r="Z117" s="309"/>
      <c r="AA117" s="311"/>
      <c r="AB117" s="307"/>
      <c r="AC117" s="308" t="str">
        <f t="shared" si="150"/>
        <v/>
      </c>
      <c r="AD117" s="309"/>
      <c r="AE117" s="308" t="str">
        <f t="shared" si="151"/>
        <v/>
      </c>
      <c r="AF117" s="309"/>
      <c r="AG117" s="311"/>
      <c r="AH117" s="312"/>
      <c r="AI117" s="308" t="str">
        <f t="shared" si="152"/>
        <v/>
      </c>
      <c r="AJ117" s="309"/>
      <c r="AK117" s="308" t="str">
        <f t="shared" si="153"/>
        <v/>
      </c>
      <c r="AL117" s="309"/>
      <c r="AM117" s="309"/>
      <c r="AN117" s="307"/>
      <c r="AO117" s="308" t="str">
        <f t="shared" si="154"/>
        <v/>
      </c>
      <c r="AP117" s="309"/>
      <c r="AQ117" s="308" t="str">
        <f t="shared" si="155"/>
        <v/>
      </c>
      <c r="AR117" s="309"/>
      <c r="AS117" s="311"/>
      <c r="AT117" s="312"/>
      <c r="AU117" s="308" t="str">
        <f t="shared" si="156"/>
        <v/>
      </c>
      <c r="AV117" s="309"/>
      <c r="AW117" s="308" t="str">
        <f t="shared" si="157"/>
        <v/>
      </c>
      <c r="AX117" s="309"/>
      <c r="AY117" s="309"/>
      <c r="AZ117" s="478" t="s">
        <v>47</v>
      </c>
      <c r="BA117" s="478"/>
      <c r="BB117" s="478"/>
      <c r="BC117" s="478"/>
      <c r="BD117" s="479">
        <f>SUM(BB95)</f>
        <v>111</v>
      </c>
      <c r="BE117" s="479"/>
      <c r="BF117" s="202" t="s">
        <v>253</v>
      </c>
      <c r="BG117" s="255" t="s">
        <v>152</v>
      </c>
      <c r="BH117" s="255"/>
      <c r="BI117" s="68"/>
    </row>
    <row r="118" spans="1:61" s="314" customFormat="1" ht="15.75" customHeight="1" x14ac:dyDescent="0.25">
      <c r="A118" s="86" t="s">
        <v>237</v>
      </c>
      <c r="B118" s="259" t="s">
        <v>21</v>
      </c>
      <c r="C118" s="306" t="s">
        <v>64</v>
      </c>
      <c r="D118" s="307"/>
      <c r="E118" s="308" t="str">
        <f t="shared" si="142"/>
        <v/>
      </c>
      <c r="F118" s="309"/>
      <c r="G118" s="308" t="str">
        <f t="shared" si="143"/>
        <v/>
      </c>
      <c r="H118" s="309"/>
      <c r="I118" s="310"/>
      <c r="J118" s="307"/>
      <c r="K118" s="308" t="str">
        <f t="shared" si="144"/>
        <v/>
      </c>
      <c r="L118" s="307"/>
      <c r="M118" s="308" t="str">
        <f t="shared" si="145"/>
        <v/>
      </c>
      <c r="N118" s="309"/>
      <c r="O118" s="310"/>
      <c r="P118" s="307"/>
      <c r="Q118" s="308" t="str">
        <f t="shared" si="146"/>
        <v/>
      </c>
      <c r="R118" s="307"/>
      <c r="S118" s="308" t="str">
        <f t="shared" si="147"/>
        <v/>
      </c>
      <c r="T118" s="309"/>
      <c r="U118" s="310"/>
      <c r="V118" s="307"/>
      <c r="W118" s="308" t="str">
        <f t="shared" si="148"/>
        <v/>
      </c>
      <c r="X118" s="309"/>
      <c r="Y118" s="308" t="str">
        <f t="shared" si="149"/>
        <v/>
      </c>
      <c r="Z118" s="309"/>
      <c r="AA118" s="311"/>
      <c r="AB118" s="307"/>
      <c r="AC118" s="308" t="str">
        <f t="shared" si="150"/>
        <v/>
      </c>
      <c r="AD118" s="309"/>
      <c r="AE118" s="308" t="str">
        <f t="shared" si="151"/>
        <v/>
      </c>
      <c r="AF118" s="309"/>
      <c r="AG118" s="311"/>
      <c r="AH118" s="312"/>
      <c r="AI118" s="308" t="str">
        <f t="shared" si="152"/>
        <v/>
      </c>
      <c r="AJ118" s="309"/>
      <c r="AK118" s="308" t="str">
        <f t="shared" si="153"/>
        <v/>
      </c>
      <c r="AL118" s="309"/>
      <c r="AM118" s="309"/>
      <c r="AN118" s="307"/>
      <c r="AO118" s="308" t="str">
        <f t="shared" si="154"/>
        <v/>
      </c>
      <c r="AP118" s="309"/>
      <c r="AQ118" s="308" t="str">
        <f t="shared" si="155"/>
        <v/>
      </c>
      <c r="AR118" s="309"/>
      <c r="AS118" s="311"/>
      <c r="AT118" s="312"/>
      <c r="AU118" s="308" t="str">
        <f t="shared" si="156"/>
        <v/>
      </c>
      <c r="AV118" s="309"/>
      <c r="AW118" s="308" t="str">
        <f t="shared" si="157"/>
        <v/>
      </c>
      <c r="AX118" s="309"/>
      <c r="AY118" s="309"/>
      <c r="AZ118" s="478" t="s">
        <v>22</v>
      </c>
      <c r="BA118" s="478"/>
      <c r="BB118" s="478"/>
      <c r="BC118" s="478"/>
      <c r="BD118" s="480">
        <f>IF(BD117=0,"",BD117/(BD116+BD117))</f>
        <v>0.54950495049504955</v>
      </c>
      <c r="BE118" s="480"/>
      <c r="BF118" s="202" t="s">
        <v>253</v>
      </c>
      <c r="BG118" s="255" t="s">
        <v>157</v>
      </c>
      <c r="BH118" s="255"/>
      <c r="BI118" s="68"/>
    </row>
    <row r="119" spans="1:61" s="322" customFormat="1" ht="15.75" customHeight="1" x14ac:dyDescent="0.25">
      <c r="A119" s="86" t="s">
        <v>238</v>
      </c>
      <c r="B119" s="259" t="s">
        <v>21</v>
      </c>
      <c r="C119" s="306" t="s">
        <v>65</v>
      </c>
      <c r="D119" s="316"/>
      <c r="E119" s="317" t="str">
        <f t="shared" si="142"/>
        <v/>
      </c>
      <c r="F119" s="318"/>
      <c r="G119" s="317" t="str">
        <f t="shared" si="143"/>
        <v/>
      </c>
      <c r="H119" s="318"/>
      <c r="I119" s="319"/>
      <c r="J119" s="316"/>
      <c r="K119" s="317" t="str">
        <f t="shared" si="144"/>
        <v/>
      </c>
      <c r="L119" s="316"/>
      <c r="M119" s="317" t="str">
        <f t="shared" si="145"/>
        <v/>
      </c>
      <c r="N119" s="318"/>
      <c r="O119" s="319"/>
      <c r="P119" s="316"/>
      <c r="Q119" s="317" t="str">
        <f t="shared" si="146"/>
        <v/>
      </c>
      <c r="R119" s="316"/>
      <c r="S119" s="317" t="str">
        <f t="shared" si="147"/>
        <v/>
      </c>
      <c r="T119" s="318"/>
      <c r="U119" s="319"/>
      <c r="V119" s="316"/>
      <c r="W119" s="317" t="str">
        <f t="shared" si="148"/>
        <v/>
      </c>
      <c r="X119" s="318"/>
      <c r="Y119" s="317" t="str">
        <f t="shared" si="149"/>
        <v/>
      </c>
      <c r="Z119" s="318"/>
      <c r="AA119" s="320"/>
      <c r="AB119" s="316"/>
      <c r="AC119" s="317" t="str">
        <f t="shared" si="150"/>
        <v/>
      </c>
      <c r="AD119" s="318"/>
      <c r="AE119" s="317" t="str">
        <f t="shared" si="151"/>
        <v/>
      </c>
      <c r="AF119" s="318"/>
      <c r="AG119" s="320"/>
      <c r="AH119" s="321"/>
      <c r="AI119" s="317" t="str">
        <f t="shared" si="152"/>
        <v/>
      </c>
      <c r="AJ119" s="318"/>
      <c r="AK119" s="317" t="str">
        <f t="shared" si="153"/>
        <v/>
      </c>
      <c r="AL119" s="318"/>
      <c r="AM119" s="318"/>
      <c r="AN119" s="316"/>
      <c r="AO119" s="317" t="str">
        <f t="shared" si="154"/>
        <v/>
      </c>
      <c r="AP119" s="318"/>
      <c r="AQ119" s="317" t="str">
        <f t="shared" si="155"/>
        <v/>
      </c>
      <c r="AR119" s="318"/>
      <c r="AS119" s="320"/>
      <c r="AT119" s="321"/>
      <c r="AU119" s="317" t="str">
        <f t="shared" si="156"/>
        <v/>
      </c>
      <c r="AV119" s="318"/>
      <c r="AW119" s="317" t="str">
        <f t="shared" si="157"/>
        <v/>
      </c>
      <c r="AX119" s="318"/>
      <c r="AY119" s="318"/>
      <c r="AZ119" s="447" t="s">
        <v>23</v>
      </c>
      <c r="BA119" s="447"/>
      <c r="BB119" s="447"/>
      <c r="BC119" s="447"/>
      <c r="BD119" s="448">
        <f>IF((SUM(BE11:BE25)+SUM(BE28:BE42)+SUM(BE71:BE93))=0,"",(SUM(BE11:BE25)+SUM(BE28:BE42)+SUM(BE71:BE93))/BD95)</f>
        <v>0.55833333333333335</v>
      </c>
      <c r="BE119" s="448"/>
      <c r="BF119" s="202" t="s">
        <v>253</v>
      </c>
      <c r="BG119" s="255" t="s">
        <v>154</v>
      </c>
      <c r="BH119" s="255"/>
      <c r="BI119" s="68"/>
    </row>
    <row r="120" spans="1:61" s="322" customFormat="1" ht="15.75" customHeight="1" x14ac:dyDescent="0.25">
      <c r="A120" s="86" t="s">
        <v>101</v>
      </c>
      <c r="B120" s="259" t="s">
        <v>21</v>
      </c>
      <c r="C120" s="323" t="s">
        <v>97</v>
      </c>
      <c r="D120" s="316"/>
      <c r="E120" s="317" t="str">
        <f t="shared" si="142"/>
        <v/>
      </c>
      <c r="F120" s="318"/>
      <c r="G120" s="317" t="str">
        <f t="shared" si="143"/>
        <v/>
      </c>
      <c r="H120" s="318"/>
      <c r="I120" s="319"/>
      <c r="J120" s="316"/>
      <c r="K120" s="317" t="str">
        <f t="shared" si="144"/>
        <v/>
      </c>
      <c r="L120" s="316"/>
      <c r="M120" s="317" t="str">
        <f t="shared" si="145"/>
        <v/>
      </c>
      <c r="N120" s="318"/>
      <c r="O120" s="319"/>
      <c r="P120" s="316"/>
      <c r="Q120" s="317" t="str">
        <f t="shared" si="146"/>
        <v/>
      </c>
      <c r="R120" s="316"/>
      <c r="S120" s="317" t="str">
        <f t="shared" si="147"/>
        <v/>
      </c>
      <c r="T120" s="318"/>
      <c r="U120" s="319"/>
      <c r="V120" s="316"/>
      <c r="W120" s="317" t="str">
        <f t="shared" si="148"/>
        <v/>
      </c>
      <c r="X120" s="318"/>
      <c r="Y120" s="317" t="str">
        <f t="shared" si="149"/>
        <v/>
      </c>
      <c r="Z120" s="318"/>
      <c r="AA120" s="320"/>
      <c r="AB120" s="316"/>
      <c r="AC120" s="317" t="str">
        <f t="shared" si="150"/>
        <v/>
      </c>
      <c r="AD120" s="318"/>
      <c r="AE120" s="317" t="str">
        <f t="shared" si="151"/>
        <v/>
      </c>
      <c r="AF120" s="318"/>
      <c r="AG120" s="320"/>
      <c r="AH120" s="321"/>
      <c r="AI120" s="317" t="str">
        <f t="shared" si="152"/>
        <v/>
      </c>
      <c r="AJ120" s="318"/>
      <c r="AK120" s="317" t="str">
        <f t="shared" si="153"/>
        <v/>
      </c>
      <c r="AL120" s="318"/>
      <c r="AM120" s="318"/>
      <c r="AN120" s="316"/>
      <c r="AO120" s="317" t="str">
        <f t="shared" si="154"/>
        <v/>
      </c>
      <c r="AP120" s="318"/>
      <c r="AQ120" s="317" t="str">
        <f t="shared" si="155"/>
        <v/>
      </c>
      <c r="AR120" s="318"/>
      <c r="AS120" s="320"/>
      <c r="AT120" s="321"/>
      <c r="AU120" s="317" t="str">
        <f t="shared" si="156"/>
        <v/>
      </c>
      <c r="AV120" s="318"/>
      <c r="AW120" s="317" t="str">
        <f t="shared" si="157"/>
        <v/>
      </c>
      <c r="AX120" s="318"/>
      <c r="AY120" s="318"/>
      <c r="AZ120" s="447"/>
      <c r="BA120" s="447"/>
      <c r="BB120" s="447"/>
      <c r="BC120" s="447"/>
      <c r="BD120" s="448"/>
      <c r="BE120" s="448"/>
      <c r="BF120" s="202" t="s">
        <v>253</v>
      </c>
      <c r="BG120" s="255" t="s">
        <v>152</v>
      </c>
      <c r="BH120" s="255"/>
      <c r="BI120" s="68"/>
    </row>
    <row r="121" spans="1:61" s="314" customFormat="1" ht="15.75" customHeight="1" x14ac:dyDescent="0.25">
      <c r="A121" s="86" t="s">
        <v>100</v>
      </c>
      <c r="B121" s="259" t="s">
        <v>21</v>
      </c>
      <c r="C121" s="323" t="s">
        <v>98</v>
      </c>
      <c r="D121" s="307"/>
      <c r="E121" s="308"/>
      <c r="F121" s="309"/>
      <c r="G121" s="308"/>
      <c r="H121" s="309"/>
      <c r="I121" s="310"/>
      <c r="J121" s="307"/>
      <c r="K121" s="308"/>
      <c r="L121" s="307"/>
      <c r="M121" s="308"/>
      <c r="N121" s="309"/>
      <c r="O121" s="310"/>
      <c r="P121" s="307"/>
      <c r="Q121" s="308"/>
      <c r="R121" s="307"/>
      <c r="S121" s="308"/>
      <c r="T121" s="309"/>
      <c r="U121" s="310"/>
      <c r="V121" s="307"/>
      <c r="W121" s="308"/>
      <c r="X121" s="309"/>
      <c r="Y121" s="308"/>
      <c r="Z121" s="309"/>
      <c r="AA121" s="311"/>
      <c r="AB121" s="307"/>
      <c r="AC121" s="308"/>
      <c r="AD121" s="309"/>
      <c r="AE121" s="308"/>
      <c r="AF121" s="309"/>
      <c r="AG121" s="311"/>
      <c r="AH121" s="312"/>
      <c r="AI121" s="308"/>
      <c r="AJ121" s="309"/>
      <c r="AK121" s="308"/>
      <c r="AL121" s="309"/>
      <c r="AM121" s="309"/>
      <c r="AN121" s="307"/>
      <c r="AO121" s="308"/>
      <c r="AP121" s="309"/>
      <c r="AQ121" s="308"/>
      <c r="AR121" s="309"/>
      <c r="AS121" s="311"/>
      <c r="AT121" s="312"/>
      <c r="AU121" s="308"/>
      <c r="AV121" s="309"/>
      <c r="AW121" s="308"/>
      <c r="AX121" s="309"/>
      <c r="AY121" s="309"/>
      <c r="AZ121" s="449"/>
      <c r="BA121" s="449"/>
      <c r="BB121" s="449"/>
      <c r="BC121" s="449"/>
      <c r="BD121" s="450"/>
      <c r="BE121" s="450"/>
      <c r="BF121" s="202" t="s">
        <v>253</v>
      </c>
      <c r="BG121" s="255" t="s">
        <v>156</v>
      </c>
      <c r="BH121" s="255"/>
      <c r="BI121" s="68"/>
    </row>
    <row r="122" spans="1:61" s="314" customFormat="1" ht="15.75" customHeight="1" x14ac:dyDescent="0.25">
      <c r="A122" s="324" t="s">
        <v>102</v>
      </c>
      <c r="B122" s="259" t="s">
        <v>21</v>
      </c>
      <c r="C122" s="323" t="s">
        <v>99</v>
      </c>
      <c r="D122" s="307"/>
      <c r="E122" s="308"/>
      <c r="F122" s="309"/>
      <c r="G122" s="308"/>
      <c r="H122" s="309"/>
      <c r="I122" s="310"/>
      <c r="J122" s="307"/>
      <c r="K122" s="308"/>
      <c r="L122" s="307"/>
      <c r="M122" s="308"/>
      <c r="N122" s="309"/>
      <c r="O122" s="310"/>
      <c r="P122" s="307"/>
      <c r="Q122" s="308"/>
      <c r="R122" s="307"/>
      <c r="S122" s="308"/>
      <c r="T122" s="309"/>
      <c r="U122" s="310"/>
      <c r="V122" s="307"/>
      <c r="W122" s="308"/>
      <c r="X122" s="309"/>
      <c r="Y122" s="308"/>
      <c r="Z122" s="309"/>
      <c r="AA122" s="311"/>
      <c r="AB122" s="307"/>
      <c r="AC122" s="308"/>
      <c r="AD122" s="309"/>
      <c r="AE122" s="308"/>
      <c r="AF122" s="309"/>
      <c r="AG122" s="311"/>
      <c r="AH122" s="312"/>
      <c r="AI122" s="308"/>
      <c r="AJ122" s="309"/>
      <c r="AK122" s="308"/>
      <c r="AL122" s="309"/>
      <c r="AM122" s="309"/>
      <c r="AN122" s="307"/>
      <c r="AO122" s="308"/>
      <c r="AP122" s="309"/>
      <c r="AQ122" s="308"/>
      <c r="AR122" s="309"/>
      <c r="AS122" s="311"/>
      <c r="AT122" s="312"/>
      <c r="AU122" s="308"/>
      <c r="AV122" s="309"/>
      <c r="AW122" s="308"/>
      <c r="AX122" s="309"/>
      <c r="AY122" s="309"/>
      <c r="AZ122" s="449"/>
      <c r="BA122" s="449"/>
      <c r="BB122" s="449"/>
      <c r="BC122" s="449"/>
      <c r="BD122" s="450"/>
      <c r="BE122" s="450"/>
      <c r="BF122" s="202" t="s">
        <v>253</v>
      </c>
      <c r="BG122" s="255" t="s">
        <v>156</v>
      </c>
      <c r="BH122" s="255"/>
      <c r="BI122" s="68"/>
    </row>
    <row r="123" spans="1:61" s="314" customFormat="1" ht="15.75" customHeight="1" x14ac:dyDescent="0.25">
      <c r="A123" s="324" t="s">
        <v>239</v>
      </c>
      <c r="B123" s="259" t="s">
        <v>21</v>
      </c>
      <c r="C123" s="323" t="s">
        <v>148</v>
      </c>
      <c r="D123" s="307"/>
      <c r="E123" s="73" t="str">
        <f t="shared" ref="E123" si="158">IF(D123*15=0,"",D123*15)</f>
        <v/>
      </c>
      <c r="F123" s="309"/>
      <c r="G123" s="73" t="str">
        <f t="shared" ref="G123" si="159">IF(F123*15=0,"",F123*15)</f>
        <v/>
      </c>
      <c r="H123" s="309"/>
      <c r="I123" s="310"/>
      <c r="J123" s="307"/>
      <c r="K123" s="73" t="str">
        <f t="shared" ref="K123" si="160">IF(J123*15=0,"",J123*15)</f>
        <v/>
      </c>
      <c r="L123" s="307"/>
      <c r="M123" s="73" t="str">
        <f t="shared" ref="M123" si="161">IF(L123*15=0,"",L123*15)</f>
        <v/>
      </c>
      <c r="N123" s="309"/>
      <c r="O123" s="310"/>
      <c r="P123" s="307"/>
      <c r="Q123" s="73" t="str">
        <f t="shared" ref="Q123" si="162">IF(P123*15=0,"",P123*15)</f>
        <v/>
      </c>
      <c r="R123" s="307"/>
      <c r="S123" s="73" t="str">
        <f t="shared" ref="S123" si="163">IF(R123*15=0,"",R123*15)</f>
        <v/>
      </c>
      <c r="T123" s="309"/>
      <c r="U123" s="310"/>
      <c r="V123" s="307"/>
      <c r="W123" s="73" t="str">
        <f t="shared" ref="W123" si="164">IF(V123*15=0,"",V123*15)</f>
        <v/>
      </c>
      <c r="X123" s="309"/>
      <c r="Y123" s="73" t="str">
        <f t="shared" ref="Y123" si="165">IF(X123*15=0,"",X123*15)</f>
        <v/>
      </c>
      <c r="Z123" s="309"/>
      <c r="AA123" s="311"/>
      <c r="AB123" s="307"/>
      <c r="AC123" s="73" t="str">
        <f t="shared" ref="AC123" si="166">IF(AB123*15=0,"",AB123*15)</f>
        <v/>
      </c>
      <c r="AD123" s="309"/>
      <c r="AE123" s="73" t="str">
        <f t="shared" ref="AE123" si="167">IF(AD123*15=0,"",AD123*15)</f>
        <v/>
      </c>
      <c r="AF123" s="309"/>
      <c r="AG123" s="311"/>
      <c r="AH123" s="312"/>
      <c r="AI123" s="73" t="str">
        <f t="shared" ref="AI123" si="168">IF(AH123*15=0,"",AH123*15)</f>
        <v/>
      </c>
      <c r="AJ123" s="309"/>
      <c r="AK123" s="73" t="str">
        <f t="shared" ref="AK123" si="169">IF(AJ123*15=0,"",AJ123*15)</f>
        <v/>
      </c>
      <c r="AL123" s="309"/>
      <c r="AM123" s="309"/>
      <c r="AN123" s="307"/>
      <c r="AO123" s="73" t="str">
        <f t="shared" ref="AO123" si="170">IF(AN123*15=0,"",AN123*15)</f>
        <v/>
      </c>
      <c r="AP123" s="309"/>
      <c r="AQ123" s="73" t="str">
        <f t="shared" ref="AQ123" si="171">IF(AP123*15=0,"",AP123*15)</f>
        <v/>
      </c>
      <c r="AR123" s="309"/>
      <c r="AS123" s="311"/>
      <c r="AT123" s="312"/>
      <c r="AU123" s="73" t="str">
        <f t="shared" ref="AU123" si="172">IF(AT123*15=0,"",AT123*15)</f>
        <v/>
      </c>
      <c r="AV123" s="309"/>
      <c r="AW123" s="73" t="str">
        <f t="shared" ref="AW123" si="173">IF(AV123*15=0,"",AV123*15)</f>
        <v/>
      </c>
      <c r="AX123" s="309"/>
      <c r="AY123" s="309"/>
      <c r="AZ123" s="449"/>
      <c r="BA123" s="449"/>
      <c r="BB123" s="449"/>
      <c r="BC123" s="449"/>
      <c r="BD123" s="450"/>
      <c r="BE123" s="450"/>
      <c r="BF123" s="202" t="s">
        <v>253</v>
      </c>
      <c r="BG123" s="255" t="s">
        <v>155</v>
      </c>
      <c r="BH123" s="96"/>
      <c r="BI123" s="68"/>
    </row>
    <row r="124" spans="1:61" s="314" customFormat="1" ht="15.75" customHeight="1" x14ac:dyDescent="0.2">
      <c r="A124" s="326"/>
      <c r="B124" s="259"/>
      <c r="C124" s="325"/>
      <c r="D124" s="307"/>
      <c r="E124" s="73" t="str">
        <f t="shared" si="142"/>
        <v/>
      </c>
      <c r="F124" s="309"/>
      <c r="G124" s="73" t="str">
        <f t="shared" si="143"/>
        <v/>
      </c>
      <c r="H124" s="309"/>
      <c r="I124" s="310"/>
      <c r="J124" s="307"/>
      <c r="K124" s="73" t="str">
        <f t="shared" si="144"/>
        <v/>
      </c>
      <c r="L124" s="307"/>
      <c r="M124" s="73" t="str">
        <f t="shared" si="145"/>
        <v/>
      </c>
      <c r="N124" s="309"/>
      <c r="O124" s="310"/>
      <c r="P124" s="307"/>
      <c r="Q124" s="73" t="str">
        <f t="shared" si="146"/>
        <v/>
      </c>
      <c r="R124" s="307"/>
      <c r="S124" s="73" t="str">
        <f t="shared" si="147"/>
        <v/>
      </c>
      <c r="T124" s="309"/>
      <c r="U124" s="310"/>
      <c r="V124" s="307"/>
      <c r="W124" s="73" t="str">
        <f t="shared" si="148"/>
        <v/>
      </c>
      <c r="X124" s="309"/>
      <c r="Y124" s="73" t="str">
        <f t="shared" si="149"/>
        <v/>
      </c>
      <c r="Z124" s="309"/>
      <c r="AA124" s="311"/>
      <c r="AB124" s="307"/>
      <c r="AC124" s="73" t="str">
        <f t="shared" si="150"/>
        <v/>
      </c>
      <c r="AD124" s="309"/>
      <c r="AE124" s="73" t="str">
        <f t="shared" si="151"/>
        <v/>
      </c>
      <c r="AF124" s="309"/>
      <c r="AG124" s="311"/>
      <c r="AH124" s="312"/>
      <c r="AI124" s="73" t="str">
        <f t="shared" si="152"/>
        <v/>
      </c>
      <c r="AJ124" s="309"/>
      <c r="AK124" s="73" t="str">
        <f t="shared" si="153"/>
        <v/>
      </c>
      <c r="AL124" s="309"/>
      <c r="AM124" s="309"/>
      <c r="AN124" s="307"/>
      <c r="AO124" s="73" t="str">
        <f t="shared" si="154"/>
        <v/>
      </c>
      <c r="AP124" s="309"/>
      <c r="AQ124" s="73" t="str">
        <f t="shared" si="155"/>
        <v/>
      </c>
      <c r="AR124" s="309"/>
      <c r="AS124" s="311"/>
      <c r="AT124" s="312"/>
      <c r="AU124" s="73" t="str">
        <f t="shared" si="156"/>
        <v/>
      </c>
      <c r="AV124" s="309"/>
      <c r="AW124" s="73" t="str">
        <f t="shared" si="157"/>
        <v/>
      </c>
      <c r="AX124" s="309"/>
      <c r="AY124" s="309"/>
      <c r="AZ124" s="449"/>
      <c r="BA124" s="449"/>
      <c r="BB124" s="449"/>
      <c r="BC124" s="449"/>
      <c r="BD124" s="450"/>
      <c r="BE124" s="450"/>
      <c r="BF124" s="327"/>
      <c r="BG124" s="327"/>
      <c r="BH124" s="327"/>
      <c r="BI124" s="328"/>
    </row>
    <row r="125" spans="1:61" s="314" customFormat="1" ht="15.75" customHeight="1" thickBot="1" x14ac:dyDescent="0.25">
      <c r="A125" s="329"/>
      <c r="B125" s="291"/>
      <c r="C125" s="282"/>
      <c r="D125" s="307"/>
      <c r="E125" s="330" t="str">
        <f t="shared" si="142"/>
        <v/>
      </c>
      <c r="F125" s="309"/>
      <c r="G125" s="330" t="str">
        <f t="shared" si="143"/>
        <v/>
      </c>
      <c r="H125" s="309"/>
      <c r="I125" s="310"/>
      <c r="J125" s="307"/>
      <c r="K125" s="330" t="str">
        <f t="shared" si="144"/>
        <v/>
      </c>
      <c r="L125" s="307"/>
      <c r="M125" s="330" t="str">
        <f t="shared" si="145"/>
        <v/>
      </c>
      <c r="N125" s="309"/>
      <c r="O125" s="310"/>
      <c r="P125" s="307"/>
      <c r="Q125" s="330" t="str">
        <f t="shared" si="146"/>
        <v/>
      </c>
      <c r="R125" s="307"/>
      <c r="S125" s="330" t="str">
        <f t="shared" si="147"/>
        <v/>
      </c>
      <c r="T125" s="309"/>
      <c r="U125" s="310"/>
      <c r="V125" s="331"/>
      <c r="W125" s="332" t="str">
        <f t="shared" si="148"/>
        <v/>
      </c>
      <c r="X125" s="333"/>
      <c r="Y125" s="332" t="str">
        <f t="shared" si="149"/>
        <v/>
      </c>
      <c r="Z125" s="333"/>
      <c r="AA125" s="334"/>
      <c r="AB125" s="331"/>
      <c r="AC125" s="332" t="str">
        <f t="shared" si="150"/>
        <v/>
      </c>
      <c r="AD125" s="333"/>
      <c r="AE125" s="332" t="str">
        <f t="shared" si="151"/>
        <v/>
      </c>
      <c r="AF125" s="333"/>
      <c r="AG125" s="334"/>
      <c r="AH125" s="312"/>
      <c r="AI125" s="330" t="str">
        <f t="shared" si="152"/>
        <v/>
      </c>
      <c r="AJ125" s="309"/>
      <c r="AK125" s="330" t="str">
        <f t="shared" si="153"/>
        <v/>
      </c>
      <c r="AL125" s="309"/>
      <c r="AM125" s="309"/>
      <c r="AN125" s="331"/>
      <c r="AO125" s="332" t="str">
        <f t="shared" si="154"/>
        <v/>
      </c>
      <c r="AP125" s="333"/>
      <c r="AQ125" s="332" t="str">
        <f t="shared" si="155"/>
        <v/>
      </c>
      <c r="AR125" s="333"/>
      <c r="AS125" s="334"/>
      <c r="AT125" s="312"/>
      <c r="AU125" s="330" t="str">
        <f t="shared" si="156"/>
        <v/>
      </c>
      <c r="AV125" s="309"/>
      <c r="AW125" s="330" t="str">
        <f t="shared" si="157"/>
        <v/>
      </c>
      <c r="AX125" s="309"/>
      <c r="AY125" s="309"/>
      <c r="AZ125" s="449"/>
      <c r="BA125" s="449"/>
      <c r="BB125" s="449"/>
      <c r="BC125" s="449"/>
      <c r="BD125" s="450"/>
      <c r="BE125" s="450"/>
      <c r="BF125" s="327"/>
      <c r="BG125" s="327"/>
      <c r="BH125" s="327"/>
      <c r="BI125" s="328"/>
    </row>
    <row r="126" spans="1:61" s="314" customFormat="1" ht="9.9499999999999993" customHeight="1" thickTop="1" thickBot="1" x14ac:dyDescent="0.25">
      <c r="A126" s="455"/>
      <c r="B126" s="456"/>
      <c r="C126" s="456"/>
      <c r="D126" s="456"/>
      <c r="E126" s="456"/>
      <c r="F126" s="456"/>
      <c r="G126" s="456"/>
      <c r="H126" s="456"/>
      <c r="I126" s="456"/>
      <c r="J126" s="456"/>
      <c r="K126" s="456"/>
      <c r="L126" s="456"/>
      <c r="M126" s="456"/>
      <c r="N126" s="456"/>
      <c r="O126" s="456"/>
      <c r="P126" s="456"/>
      <c r="Q126" s="456"/>
      <c r="R126" s="456"/>
      <c r="S126" s="456"/>
      <c r="T126" s="456"/>
      <c r="U126" s="456"/>
      <c r="V126" s="456"/>
      <c r="W126" s="456"/>
      <c r="X126" s="456"/>
      <c r="Y126" s="456"/>
      <c r="Z126" s="456"/>
      <c r="AA126" s="456"/>
      <c r="AB126" s="456"/>
      <c r="AC126" s="456"/>
      <c r="AD126" s="456"/>
      <c r="AE126" s="456"/>
      <c r="AF126" s="456"/>
      <c r="AG126" s="456"/>
      <c r="AH126" s="456"/>
      <c r="AI126" s="456"/>
      <c r="AJ126" s="456"/>
      <c r="AK126" s="456"/>
      <c r="AL126" s="456"/>
      <c r="AM126" s="456"/>
      <c r="AN126" s="456"/>
      <c r="AO126" s="456"/>
      <c r="AP126" s="456"/>
      <c r="AQ126" s="456"/>
      <c r="AR126" s="456"/>
      <c r="AS126" s="456"/>
      <c r="AT126" s="456"/>
      <c r="AU126" s="456"/>
      <c r="AV126" s="456"/>
      <c r="AW126" s="456"/>
      <c r="AX126" s="456"/>
      <c r="AY126" s="456"/>
      <c r="AZ126" s="335"/>
      <c r="BA126" s="335"/>
      <c r="BB126" s="335"/>
      <c r="BC126" s="335"/>
      <c r="BD126" s="335"/>
      <c r="BE126" s="336"/>
      <c r="BF126" s="337"/>
      <c r="BG126" s="337"/>
      <c r="BH126" s="337"/>
      <c r="BI126" s="328"/>
    </row>
    <row r="127" spans="1:61" s="314" customFormat="1" ht="15.95" customHeight="1" thickTop="1" x14ac:dyDescent="0.25">
      <c r="A127" s="251" t="s">
        <v>234</v>
      </c>
      <c r="B127" s="338" t="s">
        <v>57</v>
      </c>
      <c r="C127" s="440" t="s">
        <v>24</v>
      </c>
      <c r="D127" s="339"/>
      <c r="E127" s="340"/>
      <c r="F127" s="340"/>
      <c r="G127" s="340"/>
      <c r="H127" s="340"/>
      <c r="I127" s="341"/>
      <c r="J127" s="340"/>
      <c r="K127" s="340"/>
      <c r="L127" s="340"/>
      <c r="M127" s="340">
        <v>120</v>
      </c>
      <c r="N127" s="340"/>
      <c r="O127" s="341"/>
      <c r="P127" s="340"/>
      <c r="Q127" s="340"/>
      <c r="R127" s="340"/>
      <c r="S127" s="340"/>
      <c r="T127" s="340"/>
      <c r="U127" s="341"/>
      <c r="V127" s="340"/>
      <c r="W127" s="340"/>
      <c r="X127" s="340"/>
      <c r="Y127" s="340"/>
      <c r="Z127" s="340"/>
      <c r="AA127" s="341"/>
      <c r="AB127" s="340"/>
      <c r="AC127" s="340"/>
      <c r="AD127" s="340"/>
      <c r="AE127" s="340"/>
      <c r="AF127" s="340"/>
      <c r="AG127" s="341"/>
      <c r="AH127" s="340"/>
      <c r="AI127" s="340"/>
      <c r="AJ127" s="340"/>
      <c r="AK127" s="340"/>
      <c r="AL127" s="340"/>
      <c r="AM127" s="341"/>
      <c r="AN127" s="340"/>
      <c r="AO127" s="340"/>
      <c r="AP127" s="340"/>
      <c r="AQ127" s="340"/>
      <c r="AR127" s="340"/>
      <c r="AS127" s="341"/>
      <c r="AT127" s="342"/>
      <c r="AU127" s="340"/>
      <c r="AV127" s="340"/>
      <c r="AW127" s="340"/>
      <c r="AX127" s="340"/>
      <c r="AY127" s="343"/>
      <c r="AZ127" s="344"/>
      <c r="BA127" s="345"/>
      <c r="BB127" s="345"/>
      <c r="BC127" s="345"/>
      <c r="BD127" s="345"/>
      <c r="BE127" s="346"/>
      <c r="BF127" s="337"/>
      <c r="BG127" s="337"/>
      <c r="BH127" s="337"/>
      <c r="BI127" s="328"/>
    </row>
    <row r="128" spans="1:61" s="314" customFormat="1" ht="15.95" customHeight="1" x14ac:dyDescent="0.25">
      <c r="A128" s="251" t="s">
        <v>235</v>
      </c>
      <c r="B128" s="347" t="s">
        <v>57</v>
      </c>
      <c r="C128" s="441" t="s">
        <v>25</v>
      </c>
      <c r="D128" s="348"/>
      <c r="E128" s="349"/>
      <c r="F128" s="349"/>
      <c r="G128" s="349"/>
      <c r="H128" s="349"/>
      <c r="I128" s="350"/>
      <c r="J128" s="349"/>
      <c r="K128" s="349"/>
      <c r="L128" s="349"/>
      <c r="M128" s="349"/>
      <c r="N128" s="349"/>
      <c r="O128" s="350"/>
      <c r="P128" s="349"/>
      <c r="Q128" s="349"/>
      <c r="R128" s="349"/>
      <c r="S128" s="349"/>
      <c r="T128" s="349"/>
      <c r="U128" s="350"/>
      <c r="V128" s="349"/>
      <c r="W128" s="349"/>
      <c r="X128" s="349"/>
      <c r="Y128" s="349">
        <v>120</v>
      </c>
      <c r="Z128" s="349"/>
      <c r="AA128" s="350"/>
      <c r="AB128" s="349"/>
      <c r="AC128" s="349"/>
      <c r="AD128" s="349"/>
      <c r="AE128" s="349"/>
      <c r="AF128" s="349"/>
      <c r="AG128" s="350"/>
      <c r="AH128" s="349"/>
      <c r="AI128" s="349"/>
      <c r="AJ128" s="349"/>
      <c r="AK128" s="349"/>
      <c r="AL128" s="349"/>
      <c r="AM128" s="350"/>
      <c r="AN128" s="349"/>
      <c r="AO128" s="349"/>
      <c r="AP128" s="349"/>
      <c r="AQ128" s="349"/>
      <c r="AR128" s="349"/>
      <c r="AS128" s="350"/>
      <c r="AT128" s="351"/>
      <c r="AU128" s="349"/>
      <c r="AV128" s="349"/>
      <c r="AW128" s="349"/>
      <c r="AX128" s="349"/>
      <c r="AY128" s="352"/>
      <c r="AZ128" s="353"/>
      <c r="BA128" s="337"/>
      <c r="BB128" s="337"/>
      <c r="BC128" s="337"/>
      <c r="BD128" s="337"/>
      <c r="BE128" s="354"/>
      <c r="BF128" s="337"/>
      <c r="BG128" s="337"/>
      <c r="BH128" s="337"/>
      <c r="BI128" s="328"/>
    </row>
    <row r="129" spans="1:61" s="314" customFormat="1" ht="15.75" customHeight="1" thickBot="1" x14ac:dyDescent="0.3">
      <c r="A129" s="251" t="s">
        <v>236</v>
      </c>
      <c r="B129" s="355" t="s">
        <v>57</v>
      </c>
      <c r="C129" s="442" t="s">
        <v>71</v>
      </c>
      <c r="D129" s="356"/>
      <c r="E129" s="357"/>
      <c r="F129" s="357"/>
      <c r="G129" s="357"/>
      <c r="H129" s="358"/>
      <c r="I129" s="359"/>
      <c r="J129" s="358"/>
      <c r="K129" s="357"/>
      <c r="L129" s="357"/>
      <c r="M129" s="357"/>
      <c r="N129" s="358"/>
      <c r="O129" s="359"/>
      <c r="P129" s="358"/>
      <c r="Q129" s="357"/>
      <c r="R129" s="357"/>
      <c r="S129" s="357"/>
      <c r="T129" s="358"/>
      <c r="U129" s="359"/>
      <c r="V129" s="358"/>
      <c r="W129" s="357"/>
      <c r="X129" s="357"/>
      <c r="Y129" s="357"/>
      <c r="Z129" s="358"/>
      <c r="AA129" s="359"/>
      <c r="AB129" s="358"/>
      <c r="AC129" s="357"/>
      <c r="AD129" s="357"/>
      <c r="AE129" s="357"/>
      <c r="AF129" s="358"/>
      <c r="AG129" s="359"/>
      <c r="AH129" s="358"/>
      <c r="AI129" s="357"/>
      <c r="AJ129" s="357"/>
      <c r="AK129" s="357">
        <v>120</v>
      </c>
      <c r="AL129" s="358"/>
      <c r="AM129" s="359"/>
      <c r="AN129" s="358"/>
      <c r="AO129" s="357"/>
      <c r="AP129" s="357"/>
      <c r="AQ129" s="357"/>
      <c r="AR129" s="358"/>
      <c r="AS129" s="359"/>
      <c r="AT129" s="360"/>
      <c r="AU129" s="357"/>
      <c r="AV129" s="357"/>
      <c r="AW129" s="357"/>
      <c r="AX129" s="358"/>
      <c r="AY129" s="361"/>
      <c r="AZ129" s="362"/>
      <c r="BA129" s="363"/>
      <c r="BB129" s="363"/>
      <c r="BC129" s="363"/>
      <c r="BD129" s="363"/>
      <c r="BE129" s="364"/>
      <c r="BF129" s="337"/>
      <c r="BG129" s="337"/>
      <c r="BH129" s="337"/>
      <c r="BI129" s="328"/>
    </row>
    <row r="130" spans="1:61" s="314" customFormat="1" ht="9.9499999999999993" customHeight="1" thickTop="1" thickBot="1" x14ac:dyDescent="0.25">
      <c r="A130" s="455"/>
      <c r="B130" s="455"/>
      <c r="C130" s="455"/>
      <c r="D130" s="455"/>
      <c r="E130" s="455"/>
      <c r="F130" s="455"/>
      <c r="G130" s="455"/>
      <c r="H130" s="455"/>
      <c r="I130" s="455"/>
      <c r="J130" s="455"/>
      <c r="K130" s="455"/>
      <c r="L130" s="455"/>
      <c r="M130" s="455"/>
      <c r="N130" s="455"/>
      <c r="O130" s="455"/>
      <c r="P130" s="455"/>
      <c r="Q130" s="455"/>
      <c r="R130" s="455"/>
      <c r="S130" s="455"/>
      <c r="T130" s="455"/>
      <c r="U130" s="455"/>
      <c r="V130" s="455"/>
      <c r="W130" s="455"/>
      <c r="X130" s="455"/>
      <c r="Y130" s="455"/>
      <c r="Z130" s="455"/>
      <c r="AA130" s="455"/>
      <c r="AB130" s="455"/>
      <c r="AC130" s="455"/>
      <c r="AD130" s="455"/>
      <c r="AE130" s="455"/>
      <c r="AF130" s="455"/>
      <c r="AG130" s="455"/>
      <c r="AH130" s="455"/>
      <c r="AI130" s="455"/>
      <c r="AJ130" s="455"/>
      <c r="AK130" s="455"/>
      <c r="AL130" s="455"/>
      <c r="AM130" s="455"/>
      <c r="AN130" s="455"/>
      <c r="AO130" s="455"/>
      <c r="AP130" s="455"/>
      <c r="AQ130" s="455"/>
      <c r="AR130" s="455"/>
      <c r="AS130" s="455"/>
      <c r="AT130" s="455"/>
      <c r="AU130" s="455"/>
      <c r="AV130" s="455"/>
      <c r="AW130" s="455"/>
      <c r="AX130" s="455"/>
      <c r="AY130" s="455"/>
      <c r="AZ130" s="335"/>
      <c r="BA130" s="335"/>
      <c r="BB130" s="335"/>
      <c r="BC130" s="335"/>
      <c r="BD130" s="335"/>
      <c r="BE130" s="336"/>
      <c r="BF130" s="337"/>
      <c r="BG130" s="337"/>
      <c r="BH130" s="337"/>
      <c r="BI130" s="328"/>
    </row>
    <row r="131" spans="1:61" s="314" customFormat="1" ht="15.75" customHeight="1" thickTop="1" x14ac:dyDescent="0.2">
      <c r="A131" s="453" t="s">
        <v>26</v>
      </c>
      <c r="B131" s="453"/>
      <c r="C131" s="453"/>
      <c r="D131" s="453"/>
      <c r="E131" s="453"/>
      <c r="F131" s="453"/>
      <c r="G131" s="453"/>
      <c r="H131" s="453"/>
      <c r="I131" s="453"/>
      <c r="J131" s="453"/>
      <c r="K131" s="453"/>
      <c r="L131" s="453"/>
      <c r="M131" s="453"/>
      <c r="N131" s="453"/>
      <c r="O131" s="453"/>
      <c r="P131" s="453"/>
      <c r="Q131" s="453"/>
      <c r="R131" s="453"/>
      <c r="S131" s="453"/>
      <c r="T131" s="453"/>
      <c r="U131" s="453"/>
      <c r="V131" s="453"/>
      <c r="W131" s="453"/>
      <c r="X131" s="453"/>
      <c r="Y131" s="453"/>
      <c r="Z131" s="453"/>
      <c r="AA131" s="453"/>
      <c r="AB131" s="453"/>
      <c r="AC131" s="453"/>
      <c r="AD131" s="453"/>
      <c r="AE131" s="453"/>
      <c r="AF131" s="453"/>
      <c r="AG131" s="453"/>
      <c r="AH131" s="453"/>
      <c r="AI131" s="453"/>
      <c r="AJ131" s="453"/>
      <c r="AK131" s="453"/>
      <c r="AL131" s="453"/>
      <c r="AM131" s="453"/>
      <c r="AN131" s="453"/>
      <c r="AO131" s="453"/>
      <c r="AP131" s="453"/>
      <c r="AQ131" s="453"/>
      <c r="AR131" s="453"/>
      <c r="AS131" s="453"/>
      <c r="AT131" s="453"/>
      <c r="AU131" s="453"/>
      <c r="AV131" s="453"/>
      <c r="AW131" s="453"/>
      <c r="AX131" s="453"/>
      <c r="AY131" s="453"/>
      <c r="AZ131" s="365"/>
      <c r="BA131" s="365"/>
      <c r="BB131" s="365"/>
      <c r="BC131" s="365"/>
      <c r="BD131" s="365"/>
      <c r="BE131" s="366"/>
      <c r="BF131" s="337"/>
      <c r="BG131" s="337"/>
      <c r="BH131" s="337"/>
      <c r="BI131" s="328"/>
    </row>
    <row r="132" spans="1:61" s="314" customFormat="1" ht="15.75" customHeight="1" x14ac:dyDescent="0.2">
      <c r="A132" s="367"/>
      <c r="B132" s="259"/>
      <c r="C132" s="368" t="s">
        <v>27</v>
      </c>
      <c r="D132" s="369"/>
      <c r="E132" s="370"/>
      <c r="F132" s="370"/>
      <c r="G132" s="370"/>
      <c r="H132" s="84"/>
      <c r="I132" s="371" t="str">
        <f>IF(COUNTIF(I11:I111,"A")=0,"",COUNTIF(I11:I111,"A"))</f>
        <v/>
      </c>
      <c r="J132" s="134"/>
      <c r="K132" s="370"/>
      <c r="L132" s="370"/>
      <c r="M132" s="370"/>
      <c r="N132" s="84"/>
      <c r="O132" s="371" t="str">
        <f>IF(COUNTIF(O11:O111,"A")=0,"",COUNTIF(O11:O111,"A"))</f>
        <v/>
      </c>
      <c r="P132" s="134"/>
      <c r="Q132" s="370"/>
      <c r="R132" s="370"/>
      <c r="S132" s="370"/>
      <c r="T132" s="84"/>
      <c r="U132" s="371" t="str">
        <f>IF(COUNTIF(U11:U111,"A")=0,"",COUNTIF(U11:U111,"A"))</f>
        <v/>
      </c>
      <c r="V132" s="134"/>
      <c r="W132" s="370"/>
      <c r="X132" s="370"/>
      <c r="Y132" s="370"/>
      <c r="Z132" s="84"/>
      <c r="AA132" s="371" t="str">
        <f>IF(COUNTIF(AA11:AA111,"A")=0,"",COUNTIF(AA11:AA111,"A"))</f>
        <v/>
      </c>
      <c r="AB132" s="134"/>
      <c r="AC132" s="370"/>
      <c r="AD132" s="370"/>
      <c r="AE132" s="370"/>
      <c r="AF132" s="84"/>
      <c r="AG132" s="371" t="str">
        <f>IF(COUNTIF(AG11:AG111,"A")=0,"",COUNTIF(AG11:AG111,"A"))</f>
        <v/>
      </c>
      <c r="AH132" s="134"/>
      <c r="AI132" s="370"/>
      <c r="AJ132" s="370"/>
      <c r="AK132" s="370"/>
      <c r="AL132" s="84"/>
      <c r="AM132" s="371" t="str">
        <f>IF(COUNTIF(AM11:AM111,"A")=0,"",COUNTIF(AM11:AM111,"A"))</f>
        <v/>
      </c>
      <c r="AN132" s="134"/>
      <c r="AO132" s="370"/>
      <c r="AP132" s="370"/>
      <c r="AQ132" s="370"/>
      <c r="AR132" s="84"/>
      <c r="AS132" s="371" t="str">
        <f>IF(COUNTIF(AS11:AS111,"A")=0,"",COUNTIF(AS11:AS111,"A"))</f>
        <v/>
      </c>
      <c r="AT132" s="134"/>
      <c r="AU132" s="370"/>
      <c r="AV132" s="370"/>
      <c r="AW132" s="370"/>
      <c r="AX132" s="84"/>
      <c r="AY132" s="371" t="str">
        <f>IF(COUNTIF(AY11:AY111,"A")=0,"",COUNTIF(AY11:AY111,"A"))</f>
        <v/>
      </c>
      <c r="AZ132" s="372"/>
      <c r="BA132" s="370"/>
      <c r="BB132" s="370"/>
      <c r="BC132" s="370"/>
      <c r="BD132" s="84"/>
      <c r="BE132" s="373" t="str">
        <f t="shared" ref="BE132:BE145" si="174">IF(SUM(D132:AY132)=0,"",SUM(D132:AY132))</f>
        <v/>
      </c>
      <c r="BF132" s="374"/>
      <c r="BG132" s="374"/>
      <c r="BH132" s="374"/>
      <c r="BI132" s="328"/>
    </row>
    <row r="133" spans="1:61" s="314" customFormat="1" ht="15.75" customHeight="1" x14ac:dyDescent="0.2">
      <c r="A133" s="375"/>
      <c r="B133" s="259"/>
      <c r="C133" s="368" t="s">
        <v>28</v>
      </c>
      <c r="D133" s="369"/>
      <c r="E133" s="370"/>
      <c r="F133" s="370"/>
      <c r="G133" s="370"/>
      <c r="H133" s="84"/>
      <c r="I133" s="371" t="str">
        <f>IF(COUNTIF(I11:I111,"B")=0,"",COUNTIF(I11:I111,"B"))</f>
        <v/>
      </c>
      <c r="J133" s="134"/>
      <c r="K133" s="370"/>
      <c r="L133" s="370"/>
      <c r="M133" s="370"/>
      <c r="N133" s="84"/>
      <c r="O133" s="371" t="str">
        <f>IF(COUNTIF(O11:O111,"B")=0,"",COUNTIF(O11:O111,"B"))</f>
        <v/>
      </c>
      <c r="P133" s="134"/>
      <c r="Q133" s="370"/>
      <c r="R133" s="370"/>
      <c r="S133" s="370"/>
      <c r="T133" s="84"/>
      <c r="U133" s="371" t="str">
        <f>IF(COUNTIF(U11:U111,"B")=0,"",COUNTIF(U11:U111,"B"))</f>
        <v/>
      </c>
      <c r="V133" s="134"/>
      <c r="W133" s="370"/>
      <c r="X133" s="370"/>
      <c r="Y133" s="370"/>
      <c r="Z133" s="84"/>
      <c r="AA133" s="371" t="str">
        <f>IF(COUNTIF(AA11:AA111,"B")=0,"",COUNTIF(AA11:AA111,"B"))</f>
        <v/>
      </c>
      <c r="AB133" s="134"/>
      <c r="AC133" s="370"/>
      <c r="AD133" s="370"/>
      <c r="AE133" s="370"/>
      <c r="AF133" s="84"/>
      <c r="AG133" s="371" t="str">
        <f>IF(COUNTIF(AG11:AG111,"B")=0,"",COUNTIF(AG11:AG111,"B"))</f>
        <v/>
      </c>
      <c r="AH133" s="134"/>
      <c r="AI133" s="370"/>
      <c r="AJ133" s="370"/>
      <c r="AK133" s="370"/>
      <c r="AL133" s="84"/>
      <c r="AM133" s="371" t="str">
        <f>IF(COUNTIF(AM11:AM111,"B")=0,"",COUNTIF(AM11:AM111,"B"))</f>
        <v/>
      </c>
      <c r="AN133" s="134"/>
      <c r="AO133" s="370"/>
      <c r="AP133" s="370"/>
      <c r="AQ133" s="370"/>
      <c r="AR133" s="84"/>
      <c r="AS133" s="371" t="str">
        <f>IF(COUNTIF(AS11:AS111,"B")=0,"",COUNTIF(AS11:AS111,"B"))</f>
        <v/>
      </c>
      <c r="AT133" s="134"/>
      <c r="AU133" s="370"/>
      <c r="AV133" s="370"/>
      <c r="AW133" s="370"/>
      <c r="AX133" s="84"/>
      <c r="AY133" s="371" t="str">
        <f>IF(COUNTIF(AY11:AY111,"B")=0,"",COUNTIF(AY11:AY111,"B"))</f>
        <v/>
      </c>
      <c r="AZ133" s="372"/>
      <c r="BA133" s="370"/>
      <c r="BB133" s="370"/>
      <c r="BC133" s="370"/>
      <c r="BD133" s="84"/>
      <c r="BE133" s="373" t="str">
        <f t="shared" si="174"/>
        <v/>
      </c>
      <c r="BF133" s="374"/>
      <c r="BG133" s="374"/>
      <c r="BH133" s="374"/>
      <c r="BI133" s="328"/>
    </row>
    <row r="134" spans="1:61" s="314" customFormat="1" ht="15.75" customHeight="1" x14ac:dyDescent="0.2">
      <c r="A134" s="375"/>
      <c r="B134" s="259"/>
      <c r="C134" s="368" t="s">
        <v>29</v>
      </c>
      <c r="D134" s="369"/>
      <c r="E134" s="370"/>
      <c r="F134" s="370"/>
      <c r="G134" s="370"/>
      <c r="H134" s="84"/>
      <c r="I134" s="371">
        <f>IF(COUNTIF(I11:I111,"F")=0,"",COUNTIF(I11:I111,"F"))</f>
        <v>2</v>
      </c>
      <c r="J134" s="134"/>
      <c r="K134" s="370"/>
      <c r="L134" s="370"/>
      <c r="M134" s="370"/>
      <c r="N134" s="84"/>
      <c r="O134" s="371">
        <f>IF(COUNTIF(O11:O111,"F")=0,"",COUNTIF(O11:O111,"F"))</f>
        <v>3</v>
      </c>
      <c r="P134" s="134"/>
      <c r="Q134" s="370"/>
      <c r="R134" s="370"/>
      <c r="S134" s="370"/>
      <c r="T134" s="84"/>
      <c r="U134" s="371">
        <f>IF(COUNTIF(U11:U111,"F")=0,"",COUNTIF(U11:U111,"F"))</f>
        <v>2</v>
      </c>
      <c r="V134" s="134"/>
      <c r="W134" s="370"/>
      <c r="X134" s="370"/>
      <c r="Y134" s="370"/>
      <c r="Z134" s="84"/>
      <c r="AA134" s="371">
        <f>IF(COUNTIF(AA11:AA111,"F")=0,"",COUNTIF(AA11:AA111,"F"))</f>
        <v>4</v>
      </c>
      <c r="AB134" s="134"/>
      <c r="AC134" s="370"/>
      <c r="AD134" s="370"/>
      <c r="AE134" s="370"/>
      <c r="AF134" s="84"/>
      <c r="AG134" s="371">
        <f>IF(COUNTIF(AG11:AG111,"F")=0,"",COUNTIF(AG11:AG111,"F"))</f>
        <v>6</v>
      </c>
      <c r="AH134" s="134"/>
      <c r="AI134" s="370"/>
      <c r="AJ134" s="370"/>
      <c r="AK134" s="370"/>
      <c r="AL134" s="84"/>
      <c r="AM134" s="371">
        <f>IF(COUNTIF(AM11:AM111,"F")=0,"",COUNTIF(AM11:AM111,"F"))</f>
        <v>4</v>
      </c>
      <c r="AN134" s="134"/>
      <c r="AO134" s="370"/>
      <c r="AP134" s="370"/>
      <c r="AQ134" s="370"/>
      <c r="AR134" s="84"/>
      <c r="AS134" s="371">
        <f>IF(COUNTIF(AS11:AS111,"F")=0,"",COUNTIF(AS11:AS111,"F"))</f>
        <v>2</v>
      </c>
      <c r="AT134" s="134"/>
      <c r="AU134" s="370"/>
      <c r="AV134" s="370"/>
      <c r="AW134" s="370"/>
      <c r="AX134" s="84"/>
      <c r="AY134" s="371">
        <f>IF(COUNTIF(AY11:AY111,"F")=0,"",COUNTIF(AY11:AY111,"F"))</f>
        <v>2</v>
      </c>
      <c r="AZ134" s="372"/>
      <c r="BA134" s="370"/>
      <c r="BB134" s="370"/>
      <c r="BC134" s="370"/>
      <c r="BD134" s="84"/>
      <c r="BE134" s="373">
        <f t="shared" si="174"/>
        <v>25</v>
      </c>
      <c r="BF134" s="374"/>
      <c r="BG134" s="374"/>
      <c r="BH134" s="374"/>
      <c r="BI134" s="328"/>
    </row>
    <row r="135" spans="1:61" s="314" customFormat="1" ht="15.75" customHeight="1" x14ac:dyDescent="0.2">
      <c r="A135" s="375"/>
      <c r="B135" s="376"/>
      <c r="C135" s="368" t="s">
        <v>30</v>
      </c>
      <c r="D135" s="377"/>
      <c r="E135" s="378"/>
      <c r="F135" s="378"/>
      <c r="G135" s="378"/>
      <c r="H135" s="379"/>
      <c r="I135" s="371" t="str">
        <f>IF(COUNTIF(I11:I111,"F(Z)")=0,"",COUNTIF(I11:I111,"F(Z)"))</f>
        <v/>
      </c>
      <c r="J135" s="368"/>
      <c r="K135" s="87"/>
      <c r="L135" s="87"/>
      <c r="M135" s="87"/>
      <c r="N135" s="379"/>
      <c r="O135" s="371" t="str">
        <f>IF(COUNTIF(O11:O111,"F(Z)")=0,"",COUNTIF(O11:O111,"F(Z)"))</f>
        <v/>
      </c>
      <c r="P135" s="71"/>
      <c r="Q135" s="87"/>
      <c r="R135" s="87"/>
      <c r="S135" s="87"/>
      <c r="T135" s="379"/>
      <c r="U135" s="371" t="str">
        <f>IF(COUNTIF(U11:U111,"F(Z)")=0,"",COUNTIF(U11:U111,"F(Z)"))</f>
        <v/>
      </c>
      <c r="V135" s="368"/>
      <c r="W135" s="378"/>
      <c r="X135" s="378"/>
      <c r="Y135" s="378"/>
      <c r="Z135" s="380"/>
      <c r="AA135" s="371" t="str">
        <f>IF(COUNTIF(AA11:AA111,"F(Z)")=0,"",COUNTIF(AA11:AA111,"F(Z)"))</f>
        <v/>
      </c>
      <c r="AB135" s="368"/>
      <c r="AC135" s="87"/>
      <c r="AD135" s="378"/>
      <c r="AE135" s="378"/>
      <c r="AF135" s="380"/>
      <c r="AG135" s="371" t="str">
        <f>IF(COUNTIF(AG11:AG111,"F(Z)")=0,"",COUNTIF(AG11:AG111,"F(Z)"))</f>
        <v/>
      </c>
      <c r="AH135" s="368"/>
      <c r="AI135" s="378"/>
      <c r="AJ135" s="378"/>
      <c r="AK135" s="378"/>
      <c r="AL135" s="380"/>
      <c r="AM135" s="371" t="str">
        <f>IF(COUNTIF(AM11:AM111,"F(Z)")=0,"",COUNTIF(AM11:AM111,"F(Z)"))</f>
        <v/>
      </c>
      <c r="AN135" s="368"/>
      <c r="AO135" s="378"/>
      <c r="AP135" s="378"/>
      <c r="AQ135" s="378"/>
      <c r="AR135" s="380"/>
      <c r="AS135" s="371" t="str">
        <f>IF(COUNTIF(AS11:AS111,"F(Z)")=0,"",COUNTIF(AS11:AS111,"F(Z)"))</f>
        <v/>
      </c>
      <c r="AT135" s="368"/>
      <c r="AU135" s="378"/>
      <c r="AV135" s="378"/>
      <c r="AW135" s="378"/>
      <c r="AX135" s="380"/>
      <c r="AY135" s="371">
        <f>IF(COUNTIF(AY11:AY111,"F(Z)")=0,"",COUNTIF(AY11:AY111,"F(Z)"))</f>
        <v>4</v>
      </c>
      <c r="AZ135" s="381"/>
      <c r="BA135" s="378"/>
      <c r="BB135" s="378"/>
      <c r="BC135" s="378"/>
      <c r="BD135" s="380"/>
      <c r="BE135" s="373">
        <f t="shared" si="174"/>
        <v>4</v>
      </c>
      <c r="BF135" s="374"/>
      <c r="BG135" s="374"/>
      <c r="BH135" s="374"/>
      <c r="BI135" s="328"/>
    </row>
    <row r="136" spans="1:61" s="314" customFormat="1" ht="15.75" customHeight="1" x14ac:dyDescent="0.2">
      <c r="A136" s="375"/>
      <c r="B136" s="259"/>
      <c r="C136" s="368" t="s">
        <v>31</v>
      </c>
      <c r="D136" s="369"/>
      <c r="E136" s="370"/>
      <c r="F136" s="370"/>
      <c r="G136" s="370"/>
      <c r="H136" s="84"/>
      <c r="I136" s="371">
        <f>IF(COUNTIF(I11:I111,"G")=0,"",COUNTIF(I11:I111,"G"))</f>
        <v>5</v>
      </c>
      <c r="J136" s="134"/>
      <c r="K136" s="370"/>
      <c r="L136" s="370"/>
      <c r="M136" s="370"/>
      <c r="N136" s="84"/>
      <c r="O136" s="371">
        <f>IF(COUNTIF(O11:O111,"G")=0,"",COUNTIF(O11:O111,"G"))</f>
        <v>3</v>
      </c>
      <c r="P136" s="134"/>
      <c r="Q136" s="370"/>
      <c r="R136" s="370"/>
      <c r="S136" s="370"/>
      <c r="T136" s="84"/>
      <c r="U136" s="371">
        <f>IF(COUNTIF(U11:U111,"G")=0,"",COUNTIF(U11:U111,"G"))</f>
        <v>2</v>
      </c>
      <c r="V136" s="134"/>
      <c r="W136" s="370"/>
      <c r="X136" s="370"/>
      <c r="Y136" s="370"/>
      <c r="Z136" s="84"/>
      <c r="AA136" s="371">
        <f>IF(COUNTIF(AA11:AA111,"G")=0,"",COUNTIF(AA11:AA111,"G"))</f>
        <v>2</v>
      </c>
      <c r="AB136" s="134"/>
      <c r="AC136" s="370"/>
      <c r="AD136" s="370"/>
      <c r="AE136" s="370"/>
      <c r="AF136" s="84"/>
      <c r="AG136" s="371">
        <f>IF(COUNTIF(AG11:AG111,"G")=0,"",COUNTIF(AG11:AG111,"G"))</f>
        <v>2</v>
      </c>
      <c r="AH136" s="134"/>
      <c r="AI136" s="370"/>
      <c r="AJ136" s="370"/>
      <c r="AK136" s="370"/>
      <c r="AL136" s="84"/>
      <c r="AM136" s="371">
        <f>IF(COUNTIF(AM11:AM111,"G")=0,"",COUNTIF(AM11:AM111,"G"))</f>
        <v>1</v>
      </c>
      <c r="AN136" s="134"/>
      <c r="AO136" s="370"/>
      <c r="AP136" s="370"/>
      <c r="AQ136" s="370"/>
      <c r="AR136" s="84"/>
      <c r="AS136" s="371">
        <f>IF(COUNTIF(AS11:AS111,"G")=0,"",COUNTIF(AS11:AS111,"G"))</f>
        <v>1</v>
      </c>
      <c r="AT136" s="134"/>
      <c r="AU136" s="370"/>
      <c r="AV136" s="370"/>
      <c r="AW136" s="370"/>
      <c r="AX136" s="84"/>
      <c r="AY136" s="371">
        <f>IF(COUNTIF(AY11:AY111,"G")=0,"",COUNTIF(AY11:AY111,"G"))</f>
        <v>1</v>
      </c>
      <c r="AZ136" s="372"/>
      <c r="BA136" s="370"/>
      <c r="BB136" s="370"/>
      <c r="BC136" s="370"/>
      <c r="BD136" s="84"/>
      <c r="BE136" s="373">
        <f t="shared" si="174"/>
        <v>17</v>
      </c>
      <c r="BF136" s="374"/>
      <c r="BG136" s="374"/>
      <c r="BH136" s="374"/>
      <c r="BI136" s="328"/>
    </row>
    <row r="137" spans="1:61" s="314" customFormat="1" ht="15.75" customHeight="1" x14ac:dyDescent="0.2">
      <c r="A137" s="375"/>
      <c r="B137" s="259"/>
      <c r="C137" s="368" t="s">
        <v>32</v>
      </c>
      <c r="D137" s="369"/>
      <c r="E137" s="370"/>
      <c r="F137" s="370"/>
      <c r="G137" s="370"/>
      <c r="H137" s="84"/>
      <c r="I137" s="371" t="str">
        <f>IF(COUNTIF(I11:I111,"G(Z)")=0,"",COUNTIF(I11:I111,"G(Z)"))</f>
        <v/>
      </c>
      <c r="J137" s="134"/>
      <c r="K137" s="370"/>
      <c r="L137" s="370"/>
      <c r="M137" s="370"/>
      <c r="N137" s="84"/>
      <c r="O137" s="371" t="str">
        <f>IF(COUNTIF(O11:O111,"G(Z)")=0,"",COUNTIF(O11:O111,"G(Z)"))</f>
        <v/>
      </c>
      <c r="P137" s="134"/>
      <c r="Q137" s="370"/>
      <c r="R137" s="370"/>
      <c r="S137" s="370"/>
      <c r="T137" s="84"/>
      <c r="U137" s="371" t="str">
        <f>IF(COUNTIF(U11:U111,"G(Z)")=0,"",COUNTIF(U11:U111,"G(Z)"))</f>
        <v/>
      </c>
      <c r="V137" s="134"/>
      <c r="W137" s="370"/>
      <c r="X137" s="370"/>
      <c r="Y137" s="370"/>
      <c r="Z137" s="84"/>
      <c r="AA137" s="371" t="str">
        <f>IF(COUNTIF(AA11:AA111,"G(Z)")=0,"",COUNTIF(AA11:AA111,"G(Z)"))</f>
        <v/>
      </c>
      <c r="AB137" s="134"/>
      <c r="AC137" s="370"/>
      <c r="AD137" s="370"/>
      <c r="AE137" s="370"/>
      <c r="AF137" s="84"/>
      <c r="AG137" s="371" t="str">
        <f>IF(COUNTIF(AG11:AG111,"G(Z)")=0,"",COUNTIF(AG11:AG111,"G(Z)"))</f>
        <v/>
      </c>
      <c r="AH137" s="134"/>
      <c r="AI137" s="370"/>
      <c r="AJ137" s="370"/>
      <c r="AK137" s="370"/>
      <c r="AL137" s="84"/>
      <c r="AM137" s="371" t="str">
        <f>IF(COUNTIF(AM11:AM111,"G(Z)")=0,"",COUNTIF(AM11:AM111,"G(Z)"))</f>
        <v/>
      </c>
      <c r="AN137" s="134"/>
      <c r="AO137" s="370"/>
      <c r="AP137" s="370"/>
      <c r="AQ137" s="370"/>
      <c r="AR137" s="84"/>
      <c r="AS137" s="371" t="str">
        <f>IF(COUNTIF(AS11:AS111,"G(Z)")=0,"",COUNTIF(AS11:AS111,"G(Z)"))</f>
        <v/>
      </c>
      <c r="AT137" s="134"/>
      <c r="AU137" s="370"/>
      <c r="AV137" s="370"/>
      <c r="AW137" s="370"/>
      <c r="AX137" s="84"/>
      <c r="AY137" s="371" t="str">
        <f>IF(COUNTIF(AY11:AY111,"G(Z)")=0,"",COUNTIF(AY11:AY111,"G(Z)"))</f>
        <v/>
      </c>
      <c r="AZ137" s="372"/>
      <c r="BA137" s="370"/>
      <c r="BB137" s="370"/>
      <c r="BC137" s="370"/>
      <c r="BD137" s="84"/>
      <c r="BE137" s="373" t="str">
        <f t="shared" si="174"/>
        <v/>
      </c>
      <c r="BF137" s="374"/>
      <c r="BG137" s="374"/>
      <c r="BH137" s="374"/>
      <c r="BI137" s="328"/>
    </row>
    <row r="138" spans="1:61" s="314" customFormat="1" ht="15.75" customHeight="1" x14ac:dyDescent="0.2">
      <c r="A138" s="375"/>
      <c r="B138" s="259"/>
      <c r="C138" s="368" t="s">
        <v>63</v>
      </c>
      <c r="D138" s="369"/>
      <c r="E138" s="370"/>
      <c r="F138" s="370"/>
      <c r="G138" s="370"/>
      <c r="H138" s="84"/>
      <c r="I138" s="371">
        <f>IF(COUNTIF(I11:I111,"K")=0,"",COUNTIF(I11:I111,"K"))</f>
        <v>6</v>
      </c>
      <c r="J138" s="134"/>
      <c r="K138" s="370"/>
      <c r="L138" s="370"/>
      <c r="M138" s="370"/>
      <c r="N138" s="84"/>
      <c r="O138" s="371">
        <f>IF(COUNTIF(O11:O111,"K")=0,"",COUNTIF(O11:O111,"K"))</f>
        <v>4</v>
      </c>
      <c r="P138" s="134"/>
      <c r="Q138" s="370"/>
      <c r="R138" s="370"/>
      <c r="S138" s="370"/>
      <c r="T138" s="84"/>
      <c r="U138" s="371">
        <f>IF(COUNTIF(U11:U111,"K")=0,"",COUNTIF(U11:U111,"K"))</f>
        <v>5</v>
      </c>
      <c r="V138" s="134"/>
      <c r="W138" s="370"/>
      <c r="X138" s="370"/>
      <c r="Y138" s="370"/>
      <c r="Z138" s="84"/>
      <c r="AA138" s="371">
        <f>IF(COUNTIF(AA11:AA111,"K")=0,"",COUNTIF(AA11:AA111,"K"))</f>
        <v>3</v>
      </c>
      <c r="AB138" s="134"/>
      <c r="AC138" s="370"/>
      <c r="AD138" s="370"/>
      <c r="AE138" s="370"/>
      <c r="AF138" s="84"/>
      <c r="AG138" s="371">
        <f>IF(COUNTIF(AG11:AG111,"K")=0,"",COUNTIF(AG11:AG111,"K"))</f>
        <v>1</v>
      </c>
      <c r="AH138" s="134"/>
      <c r="AI138" s="370"/>
      <c r="AJ138" s="370"/>
      <c r="AK138" s="370"/>
      <c r="AL138" s="84"/>
      <c r="AM138" s="371">
        <f>IF(COUNTIF(AM11:AM111,"K")=0,"",COUNTIF(AM11:AM111,"K"))</f>
        <v>4</v>
      </c>
      <c r="AN138" s="134"/>
      <c r="AO138" s="370"/>
      <c r="AP138" s="370"/>
      <c r="AQ138" s="370"/>
      <c r="AR138" s="84"/>
      <c r="AS138" s="371">
        <f>IF(COUNTIF(AS11:AS111,"K")=0,"",COUNTIF(AS11:AS111,"K"))</f>
        <v>4</v>
      </c>
      <c r="AT138" s="134"/>
      <c r="AU138" s="370"/>
      <c r="AV138" s="370"/>
      <c r="AW138" s="370"/>
      <c r="AX138" s="84"/>
      <c r="AY138" s="371" t="str">
        <f>IF(COUNTIF(AY11:AY111,"K")=0,"",COUNTIF(AY11:AY111,"K"))</f>
        <v/>
      </c>
      <c r="AZ138" s="372"/>
      <c r="BA138" s="370"/>
      <c r="BB138" s="370"/>
      <c r="BC138" s="370"/>
      <c r="BD138" s="84"/>
      <c r="BE138" s="373">
        <f t="shared" si="174"/>
        <v>27</v>
      </c>
      <c r="BF138" s="374"/>
      <c r="BG138" s="374"/>
      <c r="BH138" s="374"/>
      <c r="BI138" s="328"/>
    </row>
    <row r="139" spans="1:61" s="314" customFormat="1" ht="15.75" hidden="1" customHeight="1" x14ac:dyDescent="0.2">
      <c r="A139" s="375"/>
      <c r="B139" s="259"/>
      <c r="C139" s="368" t="s">
        <v>33</v>
      </c>
      <c r="D139" s="369"/>
      <c r="E139" s="370"/>
      <c r="F139" s="370"/>
      <c r="G139" s="370"/>
      <c r="H139" s="84"/>
      <c r="I139" s="371" t="str">
        <f>IF(COUNTIF(I11:I111,"V(Z)")=0,"",COUNTIF(I11:I111,"V(Z)"))</f>
        <v/>
      </c>
      <c r="J139" s="134"/>
      <c r="K139" s="370"/>
      <c r="L139" s="370"/>
      <c r="M139" s="370"/>
      <c r="N139" s="84"/>
      <c r="O139" s="371" t="str">
        <f>IF(COUNTIF(O11:O111,"V(Z)")=0,"",COUNTIF(O11:O111,"V(Z)"))</f>
        <v/>
      </c>
      <c r="P139" s="134"/>
      <c r="Q139" s="370"/>
      <c r="R139" s="370"/>
      <c r="S139" s="370"/>
      <c r="T139" s="84"/>
      <c r="U139" s="371" t="str">
        <f>IF(COUNTIF(U11:U111,"V(Z)")=0,"",COUNTIF(U11:U111,"V(Z)"))</f>
        <v/>
      </c>
      <c r="V139" s="134"/>
      <c r="W139" s="370"/>
      <c r="X139" s="370"/>
      <c r="Y139" s="370"/>
      <c r="Z139" s="84"/>
      <c r="AA139" s="371" t="str">
        <f>IF(COUNTIF(AA11:AA111,"V(Z)")=0,"",COUNTIF(AA11:AA111,"V(Z)"))</f>
        <v/>
      </c>
      <c r="AB139" s="134"/>
      <c r="AC139" s="370"/>
      <c r="AD139" s="370"/>
      <c r="AE139" s="370"/>
      <c r="AF139" s="84"/>
      <c r="AG139" s="371" t="str">
        <f>IF(COUNTIF(AG11:AG111,"V(Z)")=0,"",COUNTIF(AG11:AG111,"V(Z)"))</f>
        <v/>
      </c>
      <c r="AH139" s="134"/>
      <c r="AI139" s="370"/>
      <c r="AJ139" s="370"/>
      <c r="AK139" s="370"/>
      <c r="AL139" s="84"/>
      <c r="AM139" s="371" t="str">
        <f>IF(COUNTIF(AM11:AM111,"V(Z)")=0,"",COUNTIF(AM11:AM111,"V(Z)"))</f>
        <v/>
      </c>
      <c r="AN139" s="134"/>
      <c r="AO139" s="370"/>
      <c r="AP139" s="370"/>
      <c r="AQ139" s="370"/>
      <c r="AR139" s="84"/>
      <c r="AS139" s="371" t="str">
        <f>IF(COUNTIF(AS11:AS111,"V(Z)")=0,"",COUNTIF(AS11:AS111,"V(Z)"))</f>
        <v/>
      </c>
      <c r="AT139" s="134"/>
      <c r="AU139" s="370"/>
      <c r="AV139" s="370"/>
      <c r="AW139" s="370"/>
      <c r="AX139" s="84"/>
      <c r="AY139" s="371" t="str">
        <f>IF(COUNTIF(AY11:AY111,"V(Z)")=0,"",COUNTIF(AY11:AY111,"V(Z)"))</f>
        <v/>
      </c>
      <c r="AZ139" s="372"/>
      <c r="BA139" s="370"/>
      <c r="BB139" s="370"/>
      <c r="BC139" s="370"/>
      <c r="BD139" s="84"/>
      <c r="BE139" s="373" t="str">
        <f t="shared" si="174"/>
        <v/>
      </c>
      <c r="BF139" s="374"/>
      <c r="BG139" s="374"/>
      <c r="BH139" s="374"/>
      <c r="BI139" s="328"/>
    </row>
    <row r="140" spans="1:61" s="314" customFormat="1" ht="15.75" hidden="1" customHeight="1" x14ac:dyDescent="0.2">
      <c r="A140" s="375"/>
      <c r="B140" s="259"/>
      <c r="C140" s="368" t="s">
        <v>34</v>
      </c>
      <c r="D140" s="369"/>
      <c r="E140" s="370"/>
      <c r="F140" s="370"/>
      <c r="G140" s="370"/>
      <c r="H140" s="84"/>
      <c r="I140" s="371" t="str">
        <f>IF(COUNTIF(I11:I111,"AV")=0,"",COUNTIF(I11:I111,"AV"))</f>
        <v/>
      </c>
      <c r="J140" s="134"/>
      <c r="K140" s="370"/>
      <c r="L140" s="370"/>
      <c r="M140" s="370"/>
      <c r="N140" s="84"/>
      <c r="O140" s="371" t="str">
        <f>IF(COUNTIF(O11:O111,"AV")=0,"",COUNTIF(O11:O111,"AV"))</f>
        <v/>
      </c>
      <c r="P140" s="134"/>
      <c r="Q140" s="370"/>
      <c r="R140" s="370"/>
      <c r="S140" s="370"/>
      <c r="T140" s="84"/>
      <c r="U140" s="371" t="str">
        <f>IF(COUNTIF(U11:U111,"AV")=0,"",COUNTIF(U11:U111,"AV"))</f>
        <v/>
      </c>
      <c r="V140" s="134"/>
      <c r="W140" s="370"/>
      <c r="X140" s="370"/>
      <c r="Y140" s="370"/>
      <c r="Z140" s="84"/>
      <c r="AA140" s="371" t="str">
        <f>IF(COUNTIF(AA11:AA111,"AV")=0,"",COUNTIF(AA11:AA111,"AV"))</f>
        <v/>
      </c>
      <c r="AB140" s="134"/>
      <c r="AC140" s="370"/>
      <c r="AD140" s="370"/>
      <c r="AE140" s="370"/>
      <c r="AF140" s="84"/>
      <c r="AG140" s="371" t="str">
        <f>IF(COUNTIF(AG11:AG111,"AV")=0,"",COUNTIF(AG11:AG111,"AV"))</f>
        <v/>
      </c>
      <c r="AH140" s="134"/>
      <c r="AI140" s="370"/>
      <c r="AJ140" s="370"/>
      <c r="AK140" s="370"/>
      <c r="AL140" s="84"/>
      <c r="AM140" s="371" t="str">
        <f>IF(COUNTIF(AM11:AM111,"AV")=0,"",COUNTIF(AM11:AM111,"AV"))</f>
        <v/>
      </c>
      <c r="AN140" s="134"/>
      <c r="AO140" s="370"/>
      <c r="AP140" s="370"/>
      <c r="AQ140" s="370"/>
      <c r="AR140" s="84"/>
      <c r="AS140" s="371" t="str">
        <f>IF(COUNTIF(AS11:AS111,"AV")=0,"",COUNTIF(AS11:AS111,"AV"))</f>
        <v/>
      </c>
      <c r="AT140" s="134"/>
      <c r="AU140" s="370"/>
      <c r="AV140" s="370"/>
      <c r="AW140" s="370"/>
      <c r="AX140" s="84"/>
      <c r="AY140" s="371" t="str">
        <f>IF(COUNTIF(AY11:AY111,"AV")=0,"",COUNTIF(AY11:AY111,"AV"))</f>
        <v/>
      </c>
      <c r="AZ140" s="372"/>
      <c r="BA140" s="370"/>
      <c r="BB140" s="370"/>
      <c r="BC140" s="370"/>
      <c r="BD140" s="84"/>
      <c r="BE140" s="373" t="str">
        <f t="shared" si="174"/>
        <v/>
      </c>
      <c r="BF140" s="374"/>
      <c r="BG140" s="374"/>
      <c r="BH140" s="374"/>
      <c r="BI140" s="328"/>
    </row>
    <row r="141" spans="1:61" s="314" customFormat="1" ht="15.75" hidden="1" customHeight="1" x14ac:dyDescent="0.2">
      <c r="A141" s="375"/>
      <c r="B141" s="259"/>
      <c r="C141" s="368" t="s">
        <v>35</v>
      </c>
      <c r="D141" s="369"/>
      <c r="E141" s="370"/>
      <c r="F141" s="370"/>
      <c r="G141" s="370"/>
      <c r="H141" s="84"/>
      <c r="I141" s="371" t="str">
        <f>IF(COUNTIF(I11:I111,"KO")=0,"",COUNTIF(I11:I111,"KO"))</f>
        <v/>
      </c>
      <c r="J141" s="134"/>
      <c r="K141" s="370"/>
      <c r="L141" s="370"/>
      <c r="M141" s="370"/>
      <c r="N141" s="84"/>
      <c r="O141" s="371" t="str">
        <f>IF(COUNTIF(O11:O111,"KO")=0,"",COUNTIF(O11:O111,"KO"))</f>
        <v/>
      </c>
      <c r="P141" s="134"/>
      <c r="Q141" s="370"/>
      <c r="R141" s="370"/>
      <c r="S141" s="370"/>
      <c r="T141" s="84"/>
      <c r="U141" s="371" t="str">
        <f>IF(COUNTIF(U11:U111,"KO")=0,"",COUNTIF(U11:U111,"KO"))</f>
        <v/>
      </c>
      <c r="V141" s="134"/>
      <c r="W141" s="370"/>
      <c r="X141" s="370"/>
      <c r="Y141" s="370"/>
      <c r="Z141" s="84"/>
      <c r="AA141" s="371" t="str">
        <f>IF(COUNTIF(AA11:AA111,"KO")=0,"",COUNTIF(AA11:AA111,"KO"))</f>
        <v/>
      </c>
      <c r="AB141" s="134"/>
      <c r="AC141" s="370"/>
      <c r="AD141" s="370"/>
      <c r="AE141" s="370"/>
      <c r="AF141" s="84"/>
      <c r="AG141" s="371" t="str">
        <f>IF(COUNTIF(AG11:AG111,"KO")=0,"",COUNTIF(AG11:AG111,"KO"))</f>
        <v/>
      </c>
      <c r="AH141" s="134"/>
      <c r="AI141" s="370"/>
      <c r="AJ141" s="370"/>
      <c r="AK141" s="370"/>
      <c r="AL141" s="84"/>
      <c r="AM141" s="371" t="str">
        <f>IF(COUNTIF(AM11:AM111,"KO")=0,"",COUNTIF(AM11:AM111,"KO"))</f>
        <v/>
      </c>
      <c r="AN141" s="134"/>
      <c r="AO141" s="370"/>
      <c r="AP141" s="370"/>
      <c r="AQ141" s="370"/>
      <c r="AR141" s="84"/>
      <c r="AS141" s="371" t="str">
        <f>IF(COUNTIF(AS11:AS111,"KO")=0,"",COUNTIF(AS11:AS111,"KO"))</f>
        <v/>
      </c>
      <c r="AT141" s="134"/>
      <c r="AU141" s="370"/>
      <c r="AV141" s="370"/>
      <c r="AW141" s="370"/>
      <c r="AX141" s="84"/>
      <c r="AY141" s="371" t="str">
        <f>IF(COUNTIF(AY11:AY111,"KO")=0,"",COUNTIF(AY11:AY111,"KO"))</f>
        <v/>
      </c>
      <c r="AZ141" s="372"/>
      <c r="BA141" s="370"/>
      <c r="BB141" s="370"/>
      <c r="BC141" s="370"/>
      <c r="BD141" s="84"/>
      <c r="BE141" s="373" t="str">
        <f t="shared" si="174"/>
        <v/>
      </c>
      <c r="BF141" s="374"/>
      <c r="BG141" s="374"/>
      <c r="BH141" s="374"/>
      <c r="BI141" s="328"/>
    </row>
    <row r="142" spans="1:61" s="314" customFormat="1" ht="15.75" hidden="1" customHeight="1" x14ac:dyDescent="0.2">
      <c r="A142" s="382"/>
      <c r="B142" s="291"/>
      <c r="C142" s="383" t="s">
        <v>36</v>
      </c>
      <c r="D142" s="384"/>
      <c r="E142" s="385"/>
      <c r="F142" s="385"/>
      <c r="G142" s="385"/>
      <c r="H142" s="386"/>
      <c r="I142" s="371" t="str">
        <f>IF(COUNTIF(I11:I111,"S")=0,"",COUNTIF(I11:I111,"S"))</f>
        <v/>
      </c>
      <c r="J142" s="387"/>
      <c r="K142" s="385"/>
      <c r="L142" s="385"/>
      <c r="M142" s="385"/>
      <c r="N142" s="386"/>
      <c r="O142" s="371" t="str">
        <f>IF(COUNTIF(O11:O111,"S")=0,"",COUNTIF(O11:O111,"S"))</f>
        <v/>
      </c>
      <c r="P142" s="387"/>
      <c r="Q142" s="385"/>
      <c r="R142" s="385"/>
      <c r="S142" s="385"/>
      <c r="T142" s="386"/>
      <c r="U142" s="371" t="str">
        <f>IF(COUNTIF(U11:U111,"S")=0,"",COUNTIF(U11:U111,"S"))</f>
        <v/>
      </c>
      <c r="V142" s="387"/>
      <c r="W142" s="385"/>
      <c r="X142" s="385"/>
      <c r="Y142" s="385"/>
      <c r="Z142" s="386"/>
      <c r="AA142" s="371" t="str">
        <f>IF(COUNTIF(AA11:AA111,"S")=0,"",COUNTIF(AA11:AA111,"S"))</f>
        <v/>
      </c>
      <c r="AB142" s="387"/>
      <c r="AC142" s="385"/>
      <c r="AD142" s="385"/>
      <c r="AE142" s="385"/>
      <c r="AF142" s="386"/>
      <c r="AG142" s="371" t="str">
        <f>IF(COUNTIF(AG11:AG111,"S")=0,"",COUNTIF(AG11:AG111,"S"))</f>
        <v/>
      </c>
      <c r="AH142" s="387"/>
      <c r="AI142" s="385"/>
      <c r="AJ142" s="385"/>
      <c r="AK142" s="385"/>
      <c r="AL142" s="386"/>
      <c r="AM142" s="371" t="str">
        <f>IF(COUNTIF(AM11:AM111,"S")=0,"",COUNTIF(AM11:AM111,"S"))</f>
        <v/>
      </c>
      <c r="AN142" s="387"/>
      <c r="AO142" s="385"/>
      <c r="AP142" s="385"/>
      <c r="AQ142" s="385"/>
      <c r="AR142" s="386"/>
      <c r="AS142" s="371" t="str">
        <f>IF(COUNTIF(AS11:AS111,"S")=0,"",COUNTIF(AS11:AS111,"S"))</f>
        <v/>
      </c>
      <c r="AT142" s="387"/>
      <c r="AU142" s="385"/>
      <c r="AV142" s="385"/>
      <c r="AW142" s="385"/>
      <c r="AX142" s="386"/>
      <c r="AY142" s="371" t="str">
        <f>IF(COUNTIF(AY11:AY111,"S")=0,"",COUNTIF(AY11:AY111,"S"))</f>
        <v/>
      </c>
      <c r="AZ142" s="372"/>
      <c r="BA142" s="370"/>
      <c r="BB142" s="370"/>
      <c r="BC142" s="370"/>
      <c r="BD142" s="84"/>
      <c r="BE142" s="373" t="str">
        <f t="shared" si="174"/>
        <v/>
      </c>
      <c r="BF142" s="374"/>
      <c r="BG142" s="374"/>
      <c r="BH142" s="374"/>
      <c r="BI142" s="328"/>
    </row>
    <row r="143" spans="1:61" s="314" customFormat="1" ht="15.75" customHeight="1" x14ac:dyDescent="0.2">
      <c r="A143" s="382"/>
      <c r="B143" s="291"/>
      <c r="C143" s="383" t="s">
        <v>37</v>
      </c>
      <c r="D143" s="384"/>
      <c r="E143" s="385"/>
      <c r="F143" s="385"/>
      <c r="G143" s="385"/>
      <c r="H143" s="386"/>
      <c r="I143" s="371" t="str">
        <f>IF(COUNTIF(I11:I111,"Z")=0,"",COUNTIF(I11:I111,"Z"))</f>
        <v/>
      </c>
      <c r="J143" s="387"/>
      <c r="K143" s="385"/>
      <c r="L143" s="385"/>
      <c r="M143" s="385"/>
      <c r="N143" s="386"/>
      <c r="O143" s="371" t="str">
        <f>IF(COUNTIF(O11:O111,"Z")=0,"",COUNTIF(O11:O111,"Z"))</f>
        <v/>
      </c>
      <c r="P143" s="387"/>
      <c r="Q143" s="385"/>
      <c r="R143" s="385"/>
      <c r="S143" s="385"/>
      <c r="T143" s="386"/>
      <c r="U143" s="371" t="str">
        <f>IF(COUNTIF(U11:U111,"Z")=0,"",COUNTIF(U11:U111,"Z"))</f>
        <v/>
      </c>
      <c r="V143" s="387"/>
      <c r="W143" s="385"/>
      <c r="X143" s="385"/>
      <c r="Y143" s="385"/>
      <c r="Z143" s="386"/>
      <c r="AA143" s="371" t="str">
        <f>IF(COUNTIF(AA11:AA111,"Z")=0,"",COUNTIF(AA11:AA111,"Z"))</f>
        <v/>
      </c>
      <c r="AB143" s="387"/>
      <c r="AC143" s="385"/>
      <c r="AD143" s="385"/>
      <c r="AE143" s="385"/>
      <c r="AF143" s="386"/>
      <c r="AG143" s="371" t="str">
        <f>IF(COUNTIF(AG11:AG111,"Z")=0,"",COUNTIF(AG11:AG111,"Z"))</f>
        <v/>
      </c>
      <c r="AH143" s="387"/>
      <c r="AI143" s="385"/>
      <c r="AJ143" s="385"/>
      <c r="AK143" s="385"/>
      <c r="AL143" s="386"/>
      <c r="AM143" s="371" t="str">
        <f>IF(COUNTIF(AM11:AM111,"Z")=0,"",COUNTIF(AM11:AM111,"Z"))</f>
        <v/>
      </c>
      <c r="AN143" s="387"/>
      <c r="AO143" s="385"/>
      <c r="AP143" s="385"/>
      <c r="AQ143" s="385"/>
      <c r="AR143" s="386"/>
      <c r="AS143" s="371" t="str">
        <f>IF(COUNTIF(AS11:AS111,"Z")=0,"",COUNTIF(AS11:AS111,"Z"))</f>
        <v/>
      </c>
      <c r="AT143" s="387"/>
      <c r="AU143" s="385"/>
      <c r="AV143" s="385"/>
      <c r="AW143" s="385"/>
      <c r="AX143" s="386"/>
      <c r="AY143" s="371" t="str">
        <f>IF(COUNTIF(AY11:AY111,"Z")=0,"",COUNTIF(AY11:AY111,"Z"))</f>
        <v/>
      </c>
      <c r="AZ143" s="372"/>
      <c r="BA143" s="370"/>
      <c r="BB143" s="370"/>
      <c r="BC143" s="370"/>
      <c r="BD143" s="84"/>
      <c r="BE143" s="373" t="str">
        <f t="shared" si="174"/>
        <v/>
      </c>
      <c r="BF143" s="374"/>
      <c r="BG143" s="374"/>
      <c r="BH143" s="374"/>
      <c r="BI143" s="328"/>
    </row>
    <row r="144" spans="1:61" s="314" customFormat="1" ht="15.75" hidden="1" customHeight="1" x14ac:dyDescent="0.2">
      <c r="A144" s="382"/>
      <c r="B144" s="291"/>
      <c r="C144" s="383" t="s">
        <v>38</v>
      </c>
      <c r="D144" s="384"/>
      <c r="E144" s="385"/>
      <c r="F144" s="385"/>
      <c r="G144" s="385"/>
      <c r="H144" s="386"/>
      <c r="I144" s="371" t="str">
        <f>IF(COUNTIF(I11:I111,"KR")=0,"",COUNTIF(I11:I111,"KR"))</f>
        <v/>
      </c>
      <c r="J144" s="387"/>
      <c r="K144" s="385"/>
      <c r="L144" s="385"/>
      <c r="M144" s="385"/>
      <c r="N144" s="386"/>
      <c r="O144" s="371" t="str">
        <f>IF(COUNTIF(O11:O111,"KR")=0,"",COUNTIF(O11:O111,"KR"))</f>
        <v/>
      </c>
      <c r="P144" s="387"/>
      <c r="Q144" s="385"/>
      <c r="R144" s="385"/>
      <c r="S144" s="385"/>
      <c r="T144" s="386"/>
      <c r="U144" s="371" t="str">
        <f>IF(COUNTIF(U11:U111,"KR")=0,"",COUNTIF(U11:U111,"KR"))</f>
        <v/>
      </c>
      <c r="V144" s="387"/>
      <c r="W144" s="385"/>
      <c r="X144" s="385"/>
      <c r="Y144" s="385"/>
      <c r="Z144" s="386"/>
      <c r="AA144" s="371" t="str">
        <f>IF(COUNTIF(AA11:AA111,"KR")=0,"",COUNTIF(AA11:AA111,"KR"))</f>
        <v/>
      </c>
      <c r="AB144" s="387"/>
      <c r="AC144" s="385"/>
      <c r="AD144" s="385"/>
      <c r="AE144" s="385"/>
      <c r="AF144" s="386"/>
      <c r="AG144" s="371" t="str">
        <f>IF(COUNTIF(AG11:AG111,"KR")=0,"",COUNTIF(AG11:AG111,"KR"))</f>
        <v/>
      </c>
      <c r="AH144" s="387"/>
      <c r="AI144" s="385"/>
      <c r="AJ144" s="385"/>
      <c r="AK144" s="385"/>
      <c r="AL144" s="386"/>
      <c r="AM144" s="388" t="str">
        <f>IF(COUNTIF(AM11:AM111,"KR")=0,"",COUNTIF(AM11:AM111,"KR"))</f>
        <v/>
      </c>
      <c r="AN144" s="387"/>
      <c r="AO144" s="385"/>
      <c r="AP144" s="385"/>
      <c r="AQ144" s="385"/>
      <c r="AR144" s="386"/>
      <c r="AS144" s="371" t="str">
        <f>IF(COUNTIF(AS11:AS111,"KR")=0,"",COUNTIF(AS11:AS111,"KR"))</f>
        <v/>
      </c>
      <c r="AT144" s="387"/>
      <c r="AU144" s="385"/>
      <c r="AV144" s="385"/>
      <c r="AW144" s="385"/>
      <c r="AX144" s="386"/>
      <c r="AY144" s="388" t="str">
        <f>IF(COUNTIF(AY11:AY111,"KR")=0,"",COUNTIF(AY11:AY111,"KR"))</f>
        <v/>
      </c>
      <c r="AZ144" s="389"/>
      <c r="BA144" s="385"/>
      <c r="BB144" s="385"/>
      <c r="BC144" s="385"/>
      <c r="BD144" s="386"/>
      <c r="BE144" s="373" t="str">
        <f t="shared" si="174"/>
        <v/>
      </c>
      <c r="BF144" s="374"/>
      <c r="BG144" s="374"/>
      <c r="BH144" s="374"/>
      <c r="BI144" s="328"/>
    </row>
    <row r="145" spans="1:61" s="314" customFormat="1" ht="15.75" customHeight="1" thickBot="1" x14ac:dyDescent="0.25">
      <c r="A145" s="390"/>
      <c r="B145" s="355"/>
      <c r="C145" s="391" t="s">
        <v>39</v>
      </c>
      <c r="D145" s="392"/>
      <c r="E145" s="393"/>
      <c r="F145" s="393"/>
      <c r="G145" s="393"/>
      <c r="H145" s="394"/>
      <c r="I145" s="395">
        <f>IF(SUM(I132:I143)=0,"",SUM(I132:I143))</f>
        <v>13</v>
      </c>
      <c r="J145" s="396"/>
      <c r="K145" s="393"/>
      <c r="L145" s="393"/>
      <c r="M145" s="393"/>
      <c r="N145" s="394"/>
      <c r="O145" s="395">
        <f>IF(SUM(O132:O143)=0,"",SUM(O132:O143))</f>
        <v>10</v>
      </c>
      <c r="P145" s="396"/>
      <c r="Q145" s="393"/>
      <c r="R145" s="393"/>
      <c r="S145" s="393"/>
      <c r="T145" s="394"/>
      <c r="U145" s="395">
        <f>IF(SUM(U132:U143)=0,"",SUM(U132:U143))</f>
        <v>9</v>
      </c>
      <c r="V145" s="396"/>
      <c r="W145" s="393"/>
      <c r="X145" s="393"/>
      <c r="Y145" s="393"/>
      <c r="Z145" s="394"/>
      <c r="AA145" s="395">
        <f>IF(SUM(AA132:AA143)=0,"",SUM(AA132:AA143))</f>
        <v>9</v>
      </c>
      <c r="AB145" s="396"/>
      <c r="AC145" s="393"/>
      <c r="AD145" s="393"/>
      <c r="AE145" s="393"/>
      <c r="AF145" s="394"/>
      <c r="AG145" s="395">
        <f>IF(SUM(AG132:AG143)=0,"",SUM(AG132:AG143))</f>
        <v>9</v>
      </c>
      <c r="AH145" s="396"/>
      <c r="AI145" s="393"/>
      <c r="AJ145" s="393"/>
      <c r="AK145" s="393"/>
      <c r="AL145" s="394"/>
      <c r="AM145" s="395">
        <f>IF(SUM(AM132:AM143)=0,"",SUM(AM132:AM143))</f>
        <v>9</v>
      </c>
      <c r="AN145" s="396"/>
      <c r="AO145" s="393"/>
      <c r="AP145" s="393"/>
      <c r="AQ145" s="393"/>
      <c r="AR145" s="394"/>
      <c r="AS145" s="395">
        <f>IF(SUM(AS132:AS143)=0,"",SUM(AS132:AS143))</f>
        <v>7</v>
      </c>
      <c r="AT145" s="396"/>
      <c r="AU145" s="393"/>
      <c r="AV145" s="393"/>
      <c r="AW145" s="393"/>
      <c r="AX145" s="394"/>
      <c r="AY145" s="395">
        <f>IF(SUM(AY132:AY143)=0,"",SUM(AY132:AY143))</f>
        <v>7</v>
      </c>
      <c r="AZ145" s="397"/>
      <c r="BA145" s="393"/>
      <c r="BB145" s="393"/>
      <c r="BC145" s="393"/>
      <c r="BD145" s="394"/>
      <c r="BE145" s="398">
        <f t="shared" si="174"/>
        <v>73</v>
      </c>
      <c r="BF145" s="374"/>
      <c r="BG145" s="374"/>
      <c r="BH145" s="374"/>
      <c r="BI145" s="328"/>
    </row>
    <row r="146" spans="1:61" s="314" customFormat="1" ht="15.75" customHeight="1" thickTop="1" x14ac:dyDescent="0.2">
      <c r="A146" s="454" t="s">
        <v>40</v>
      </c>
      <c r="B146" s="454"/>
      <c r="C146" s="454"/>
      <c r="D146" s="454"/>
      <c r="E146" s="454"/>
      <c r="F146" s="454"/>
      <c r="G146" s="454"/>
      <c r="H146" s="454"/>
      <c r="I146" s="454"/>
      <c r="J146" s="454"/>
      <c r="K146" s="454"/>
      <c r="L146" s="454"/>
      <c r="M146" s="454"/>
      <c r="N146" s="454"/>
      <c r="O146" s="454"/>
      <c r="P146" s="454"/>
      <c r="Q146" s="454"/>
      <c r="R146" s="454"/>
      <c r="S146" s="454"/>
      <c r="T146" s="454"/>
      <c r="U146" s="454"/>
      <c r="V146" s="454"/>
      <c r="W146" s="454"/>
      <c r="X146" s="454"/>
      <c r="Y146" s="454"/>
      <c r="Z146" s="454"/>
      <c r="AA146" s="454"/>
      <c r="AB146" s="454"/>
      <c r="AC146" s="454"/>
      <c r="AD146" s="454"/>
      <c r="AE146" s="454"/>
      <c r="AF146" s="454"/>
      <c r="AG146" s="454"/>
      <c r="AH146" s="454"/>
      <c r="AI146" s="454"/>
      <c r="AJ146" s="454"/>
      <c r="AK146" s="454"/>
      <c r="AL146" s="454"/>
      <c r="AM146" s="454"/>
      <c r="AN146" s="454"/>
      <c r="AO146" s="454"/>
      <c r="AP146" s="454"/>
      <c r="AQ146" s="454"/>
      <c r="AR146" s="454"/>
      <c r="AS146" s="454"/>
      <c r="AT146" s="454"/>
      <c r="AU146" s="454"/>
      <c r="AV146" s="454"/>
      <c r="AW146" s="454"/>
      <c r="AX146" s="454"/>
      <c r="AY146" s="454"/>
      <c r="AZ146" s="457"/>
      <c r="BA146" s="457"/>
      <c r="BB146" s="457"/>
      <c r="BC146" s="457"/>
      <c r="BD146" s="457"/>
      <c r="BE146" s="399"/>
      <c r="BF146" s="374"/>
      <c r="BG146" s="374"/>
      <c r="BH146" s="374"/>
      <c r="BI146" s="328"/>
    </row>
    <row r="147" spans="1:61" s="314" customFormat="1" ht="15.75" customHeight="1" x14ac:dyDescent="0.2">
      <c r="A147" s="451" t="s">
        <v>58</v>
      </c>
      <c r="B147" s="451"/>
      <c r="C147" s="451"/>
      <c r="D147" s="451"/>
      <c r="E147" s="451"/>
      <c r="F147" s="451"/>
      <c r="G147" s="451"/>
      <c r="H147" s="451"/>
      <c r="I147" s="451"/>
      <c r="J147" s="451"/>
      <c r="K147" s="451"/>
      <c r="L147" s="451"/>
      <c r="M147" s="451"/>
      <c r="N147" s="451"/>
      <c r="O147" s="451"/>
      <c r="P147" s="451"/>
      <c r="Q147" s="451"/>
      <c r="R147" s="451"/>
      <c r="S147" s="451"/>
      <c r="T147" s="451"/>
      <c r="U147" s="451"/>
      <c r="V147" s="451"/>
      <c r="W147" s="451"/>
      <c r="X147" s="451"/>
      <c r="Y147" s="451"/>
      <c r="Z147" s="451"/>
      <c r="AA147" s="451"/>
      <c r="AB147" s="451"/>
      <c r="AC147" s="451"/>
      <c r="AD147" s="451"/>
      <c r="AE147" s="451"/>
      <c r="AF147" s="451"/>
      <c r="AG147" s="451"/>
      <c r="AH147" s="451"/>
      <c r="AI147" s="451"/>
      <c r="AJ147" s="451"/>
      <c r="AK147" s="451"/>
      <c r="AL147" s="451"/>
      <c r="AM147" s="451"/>
      <c r="AN147" s="451"/>
      <c r="AO147" s="451"/>
      <c r="AP147" s="451"/>
      <c r="AQ147" s="451"/>
      <c r="AR147" s="451"/>
      <c r="AS147" s="451"/>
      <c r="AT147" s="451"/>
      <c r="AU147" s="451"/>
      <c r="AV147" s="451"/>
      <c r="AW147" s="451"/>
      <c r="AX147" s="451"/>
      <c r="AY147" s="451"/>
      <c r="AZ147" s="353"/>
      <c r="BA147" s="337"/>
      <c r="BB147" s="337"/>
      <c r="BC147" s="337"/>
      <c r="BD147" s="337"/>
      <c r="BE147" s="400"/>
      <c r="BF147" s="337"/>
      <c r="BG147" s="337"/>
      <c r="BH147" s="337"/>
      <c r="BI147" s="328"/>
    </row>
    <row r="148" spans="1:61" s="314" customFormat="1" ht="15.75" customHeight="1" x14ac:dyDescent="0.2">
      <c r="A148" s="451"/>
      <c r="B148" s="451"/>
      <c r="C148" s="451"/>
      <c r="D148" s="451"/>
      <c r="E148" s="451"/>
      <c r="F148" s="451"/>
      <c r="G148" s="451"/>
      <c r="H148" s="451"/>
      <c r="I148" s="451"/>
      <c r="J148" s="451"/>
      <c r="K148" s="451"/>
      <c r="L148" s="451"/>
      <c r="M148" s="451"/>
      <c r="N148" s="451"/>
      <c r="O148" s="451"/>
      <c r="P148" s="451"/>
      <c r="Q148" s="451"/>
      <c r="R148" s="451"/>
      <c r="S148" s="451"/>
      <c r="T148" s="451"/>
      <c r="U148" s="451"/>
      <c r="V148" s="451"/>
      <c r="W148" s="451"/>
      <c r="X148" s="451"/>
      <c r="Y148" s="451"/>
      <c r="Z148" s="451"/>
      <c r="AA148" s="451"/>
      <c r="AB148" s="451"/>
      <c r="AC148" s="451"/>
      <c r="AD148" s="451"/>
      <c r="AE148" s="451"/>
      <c r="AF148" s="451"/>
      <c r="AG148" s="451"/>
      <c r="AH148" s="451"/>
      <c r="AI148" s="451"/>
      <c r="AJ148" s="451"/>
      <c r="AK148" s="451"/>
      <c r="AL148" s="451"/>
      <c r="AM148" s="451"/>
      <c r="AN148" s="451"/>
      <c r="AO148" s="451"/>
      <c r="AP148" s="451"/>
      <c r="AQ148" s="451"/>
      <c r="AR148" s="451"/>
      <c r="AS148" s="451"/>
      <c r="AT148" s="451"/>
      <c r="AU148" s="451"/>
      <c r="AV148" s="451"/>
      <c r="AW148" s="451"/>
      <c r="AX148" s="451"/>
      <c r="AY148" s="451"/>
      <c r="AZ148" s="353"/>
      <c r="BA148" s="337"/>
      <c r="BB148" s="337"/>
      <c r="BC148" s="337"/>
      <c r="BD148" s="337"/>
      <c r="BE148" s="354"/>
      <c r="BF148" s="337"/>
      <c r="BG148" s="337"/>
      <c r="BH148" s="337"/>
      <c r="BI148" s="328"/>
    </row>
    <row r="149" spans="1:61" s="314" customFormat="1" ht="15.75" customHeight="1" thickBot="1" x14ac:dyDescent="0.25">
      <c r="A149" s="452"/>
      <c r="B149" s="452"/>
      <c r="C149" s="452"/>
      <c r="D149" s="452"/>
      <c r="E149" s="452"/>
      <c r="F149" s="452"/>
      <c r="G149" s="452"/>
      <c r="H149" s="452"/>
      <c r="I149" s="452"/>
      <c r="J149" s="452"/>
      <c r="K149" s="452"/>
      <c r="L149" s="452"/>
      <c r="M149" s="452"/>
      <c r="N149" s="452"/>
      <c r="O149" s="452"/>
      <c r="P149" s="452"/>
      <c r="Q149" s="452"/>
      <c r="R149" s="452"/>
      <c r="S149" s="452"/>
      <c r="T149" s="452"/>
      <c r="U149" s="452"/>
      <c r="V149" s="452"/>
      <c r="W149" s="452"/>
      <c r="X149" s="452"/>
      <c r="Y149" s="452"/>
      <c r="Z149" s="452"/>
      <c r="AA149" s="452"/>
      <c r="AB149" s="452"/>
      <c r="AC149" s="452"/>
      <c r="AD149" s="452"/>
      <c r="AE149" s="452"/>
      <c r="AF149" s="452"/>
      <c r="AG149" s="452"/>
      <c r="AH149" s="452"/>
      <c r="AI149" s="452"/>
      <c r="AJ149" s="452"/>
      <c r="AK149" s="452"/>
      <c r="AL149" s="452"/>
      <c r="AM149" s="452"/>
      <c r="AN149" s="452"/>
      <c r="AO149" s="452"/>
      <c r="AP149" s="452"/>
      <c r="AQ149" s="452"/>
      <c r="AR149" s="452"/>
      <c r="AS149" s="452"/>
      <c r="AT149" s="452"/>
      <c r="AU149" s="452"/>
      <c r="AV149" s="452"/>
      <c r="AW149" s="452"/>
      <c r="AX149" s="452"/>
      <c r="AY149" s="452"/>
      <c r="AZ149" s="362"/>
      <c r="BA149" s="363"/>
      <c r="BB149" s="363"/>
      <c r="BC149" s="363"/>
      <c r="BD149" s="363"/>
      <c r="BE149" s="364"/>
      <c r="BF149" s="337"/>
      <c r="BG149" s="337"/>
      <c r="BH149" s="337"/>
      <c r="BI149" s="328"/>
    </row>
    <row r="150" spans="1:61" s="314" customFormat="1" ht="15.75" customHeight="1" thickTop="1" x14ac:dyDescent="0.2">
      <c r="A150" s="401"/>
      <c r="B150" s="402"/>
      <c r="C150" s="402"/>
      <c r="H150" s="403"/>
      <c r="I150" s="403"/>
      <c r="K150" s="403"/>
      <c r="L150" s="403"/>
      <c r="M150" s="403"/>
      <c r="N150" s="403"/>
      <c r="O150" s="403"/>
      <c r="P150" s="403"/>
      <c r="Q150" s="403"/>
      <c r="R150" s="403"/>
      <c r="S150" s="403"/>
      <c r="T150" s="403"/>
      <c r="U150" s="403"/>
      <c r="AC150" s="403"/>
      <c r="BI150" s="328"/>
    </row>
    <row r="151" spans="1:61" s="314" customFormat="1" ht="15.75" customHeight="1" x14ac:dyDescent="0.2">
      <c r="A151" s="401"/>
      <c r="B151" s="402"/>
      <c r="C151" s="402"/>
      <c r="H151" s="403"/>
      <c r="I151" s="403"/>
      <c r="K151" s="403"/>
      <c r="L151" s="403"/>
      <c r="M151" s="403"/>
      <c r="N151" s="403"/>
      <c r="O151" s="403"/>
      <c r="P151" s="403"/>
      <c r="Q151" s="403"/>
      <c r="R151" s="403"/>
      <c r="S151" s="403"/>
      <c r="T151" s="403"/>
      <c r="U151" s="403"/>
      <c r="AC151" s="403"/>
      <c r="BI151" s="328"/>
    </row>
    <row r="152" spans="1:61" s="314" customFormat="1" ht="15.75" customHeight="1" x14ac:dyDescent="0.2">
      <c r="A152" s="401"/>
      <c r="B152" s="402"/>
      <c r="C152" s="402"/>
      <c r="H152" s="403"/>
      <c r="I152" s="403"/>
      <c r="K152" s="403"/>
      <c r="L152" s="403"/>
      <c r="M152" s="403"/>
      <c r="N152" s="403"/>
      <c r="O152" s="403"/>
      <c r="P152" s="403"/>
      <c r="Q152" s="403"/>
      <c r="R152" s="403"/>
      <c r="S152" s="403"/>
      <c r="T152" s="403"/>
      <c r="U152" s="403"/>
      <c r="AC152" s="403"/>
      <c r="BI152" s="328"/>
    </row>
    <row r="153" spans="1:61" s="3" customFormat="1" ht="15.75" customHeight="1" x14ac:dyDescent="0.25">
      <c r="A153" s="4"/>
      <c r="B153" s="5"/>
      <c r="C153" s="5"/>
      <c r="H153" s="13"/>
      <c r="I153" s="15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5"/>
      <c r="AA153" s="9"/>
      <c r="AC153" s="13"/>
      <c r="AG153" s="9"/>
      <c r="AM153" s="9"/>
      <c r="AS153" s="9"/>
      <c r="AY153" s="9"/>
      <c r="BI153" s="22"/>
    </row>
    <row r="154" spans="1:61" s="3" customFormat="1" ht="15.75" customHeight="1" x14ac:dyDescent="0.25">
      <c r="A154" s="4"/>
      <c r="B154" s="5"/>
      <c r="C154" s="5"/>
      <c r="H154" s="13"/>
      <c r="I154" s="15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5"/>
      <c r="AA154" s="9"/>
      <c r="AC154" s="13"/>
      <c r="AG154" s="9"/>
      <c r="AM154" s="9"/>
      <c r="AS154" s="9"/>
      <c r="AY154" s="9"/>
      <c r="BI154" s="22"/>
    </row>
    <row r="155" spans="1:61" s="3" customFormat="1" ht="15.75" customHeight="1" x14ac:dyDescent="0.25">
      <c r="A155" s="4"/>
      <c r="B155" s="5"/>
      <c r="C155" s="5"/>
      <c r="H155" s="13"/>
      <c r="I155" s="15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5"/>
      <c r="AA155" s="9"/>
      <c r="AC155" s="13"/>
      <c r="AG155" s="9"/>
      <c r="AM155" s="9"/>
      <c r="AS155" s="9"/>
      <c r="AY155" s="9"/>
      <c r="BI155" s="22"/>
    </row>
    <row r="156" spans="1:61" s="3" customFormat="1" ht="15.75" customHeight="1" x14ac:dyDescent="0.25">
      <c r="A156" s="4"/>
      <c r="B156" s="5"/>
      <c r="C156" s="5"/>
      <c r="H156" s="13"/>
      <c r="I156" s="15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5"/>
      <c r="AA156" s="9"/>
      <c r="AC156" s="13"/>
      <c r="AG156" s="9"/>
      <c r="AM156" s="9"/>
      <c r="AS156" s="9"/>
      <c r="AY156" s="9"/>
      <c r="BI156" s="22"/>
    </row>
    <row r="157" spans="1:61" s="3" customFormat="1" ht="15.75" customHeight="1" x14ac:dyDescent="0.25">
      <c r="A157" s="4"/>
      <c r="B157" s="5"/>
      <c r="C157" s="5"/>
      <c r="H157" s="13"/>
      <c r="I157" s="15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5"/>
      <c r="AA157" s="9"/>
      <c r="AC157" s="13"/>
      <c r="AG157" s="9"/>
      <c r="AM157" s="9"/>
      <c r="AS157" s="9"/>
      <c r="AY157" s="9"/>
      <c r="BI157" s="22"/>
    </row>
    <row r="158" spans="1:61" s="3" customFormat="1" ht="15.75" customHeight="1" x14ac:dyDescent="0.25">
      <c r="A158" s="4"/>
      <c r="B158" s="5"/>
      <c r="C158" s="5"/>
      <c r="H158" s="13"/>
      <c r="I158" s="15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5"/>
      <c r="AA158" s="9"/>
      <c r="AC158" s="13"/>
      <c r="AG158" s="9"/>
      <c r="AM158" s="9"/>
      <c r="AS158" s="9"/>
      <c r="AY158" s="9"/>
      <c r="BI158" s="22"/>
    </row>
    <row r="159" spans="1:61" s="3" customFormat="1" ht="15.75" customHeight="1" x14ac:dyDescent="0.25">
      <c r="A159" s="4"/>
      <c r="B159" s="5"/>
      <c r="C159" s="5"/>
      <c r="H159" s="13"/>
      <c r="I159" s="15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5"/>
      <c r="AA159" s="9"/>
      <c r="AC159" s="13"/>
      <c r="AG159" s="9"/>
      <c r="AM159" s="9"/>
      <c r="AS159" s="9"/>
      <c r="AY159" s="9"/>
      <c r="BI159" s="22"/>
    </row>
    <row r="160" spans="1:61" s="3" customFormat="1" ht="15.75" customHeight="1" x14ac:dyDescent="0.25">
      <c r="A160" s="4"/>
      <c r="B160" s="5"/>
      <c r="C160" s="5"/>
      <c r="H160" s="13"/>
      <c r="I160" s="15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5"/>
      <c r="AA160" s="9"/>
      <c r="AC160" s="13"/>
      <c r="AG160" s="9"/>
      <c r="AM160" s="9"/>
      <c r="AS160" s="9"/>
      <c r="AY160" s="9"/>
      <c r="BI160" s="22"/>
    </row>
    <row r="161" spans="1:61" s="3" customFormat="1" ht="15.75" customHeight="1" x14ac:dyDescent="0.25">
      <c r="A161" s="4"/>
      <c r="B161" s="5"/>
      <c r="C161" s="5"/>
      <c r="H161" s="13"/>
      <c r="I161" s="15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5"/>
      <c r="AA161" s="9"/>
      <c r="AC161" s="13"/>
      <c r="AG161" s="9"/>
      <c r="AM161" s="9"/>
      <c r="AS161" s="9"/>
      <c r="AY161" s="9"/>
      <c r="BI161" s="22"/>
    </row>
    <row r="162" spans="1:61" s="3" customFormat="1" ht="15.75" customHeight="1" x14ac:dyDescent="0.25">
      <c r="A162" s="4"/>
      <c r="B162" s="5"/>
      <c r="C162" s="5"/>
      <c r="H162" s="13"/>
      <c r="I162" s="15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5"/>
      <c r="AA162" s="9"/>
      <c r="AC162" s="13"/>
      <c r="AG162" s="9"/>
      <c r="AM162" s="9"/>
      <c r="AS162" s="9"/>
      <c r="AY162" s="9"/>
      <c r="BI162" s="22"/>
    </row>
    <row r="163" spans="1:61" s="3" customFormat="1" ht="15.75" customHeight="1" x14ac:dyDescent="0.25">
      <c r="A163" s="4"/>
      <c r="B163" s="5"/>
      <c r="C163" s="5"/>
      <c r="H163" s="13"/>
      <c r="I163" s="15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5"/>
      <c r="AA163" s="9"/>
      <c r="AC163" s="13"/>
      <c r="AG163" s="9"/>
      <c r="AM163" s="9"/>
      <c r="AS163" s="9"/>
      <c r="AY163" s="9"/>
      <c r="BI163" s="22"/>
    </row>
    <row r="164" spans="1:61" s="3" customFormat="1" ht="15.75" customHeight="1" x14ac:dyDescent="0.25">
      <c r="A164" s="4"/>
      <c r="B164" s="5"/>
      <c r="C164" s="5"/>
      <c r="H164" s="13"/>
      <c r="I164" s="15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5"/>
      <c r="AA164" s="9"/>
      <c r="AC164" s="13"/>
      <c r="AG164" s="9"/>
      <c r="AM164" s="9"/>
      <c r="AS164" s="9"/>
      <c r="AY164" s="9"/>
      <c r="BI164" s="22"/>
    </row>
    <row r="165" spans="1:61" s="3" customFormat="1" ht="15.75" customHeight="1" x14ac:dyDescent="0.25">
      <c r="A165" s="4"/>
      <c r="B165" s="5"/>
      <c r="C165" s="5"/>
      <c r="H165" s="13"/>
      <c r="I165" s="15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5"/>
      <c r="AA165" s="9"/>
      <c r="AC165" s="13"/>
      <c r="AG165" s="9"/>
      <c r="AM165" s="9"/>
      <c r="AS165" s="9"/>
      <c r="AY165" s="9"/>
      <c r="BI165" s="22"/>
    </row>
    <row r="166" spans="1:61" s="3" customFormat="1" ht="15.75" customHeight="1" x14ac:dyDescent="0.25">
      <c r="A166" s="4"/>
      <c r="B166" s="5"/>
      <c r="C166" s="5"/>
      <c r="H166" s="13"/>
      <c r="I166" s="15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5"/>
      <c r="AA166" s="9"/>
      <c r="AC166" s="13"/>
      <c r="AG166" s="9"/>
      <c r="AM166" s="9"/>
      <c r="AS166" s="9"/>
      <c r="AY166" s="9"/>
      <c r="BI166" s="22"/>
    </row>
    <row r="167" spans="1:61" s="3" customFormat="1" ht="15.75" customHeight="1" x14ac:dyDescent="0.25">
      <c r="A167" s="4"/>
      <c r="B167" s="5"/>
      <c r="C167" s="5"/>
      <c r="H167" s="13"/>
      <c r="I167" s="15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5"/>
      <c r="AA167" s="9"/>
      <c r="AC167" s="13"/>
      <c r="AG167" s="9"/>
      <c r="AM167" s="9"/>
      <c r="AS167" s="9"/>
      <c r="AY167" s="9"/>
      <c r="BI167" s="22"/>
    </row>
    <row r="168" spans="1:61" s="3" customFormat="1" ht="15.75" customHeight="1" x14ac:dyDescent="0.25">
      <c r="A168" s="4"/>
      <c r="B168" s="5"/>
      <c r="C168" s="5"/>
      <c r="H168" s="13"/>
      <c r="I168" s="15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5"/>
      <c r="AA168" s="9"/>
      <c r="AC168" s="13"/>
      <c r="AG168" s="9"/>
      <c r="AM168" s="9"/>
      <c r="AS168" s="9"/>
      <c r="AY168" s="9"/>
      <c r="BI168" s="22"/>
    </row>
    <row r="169" spans="1:61" s="3" customFormat="1" ht="15.75" customHeight="1" x14ac:dyDescent="0.25">
      <c r="A169" s="4"/>
      <c r="B169" s="5"/>
      <c r="C169" s="5"/>
      <c r="H169" s="13"/>
      <c r="I169" s="15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5"/>
      <c r="AA169" s="9"/>
      <c r="AC169" s="13"/>
      <c r="AG169" s="9"/>
      <c r="AM169" s="9"/>
      <c r="AS169" s="9"/>
      <c r="AY169" s="9"/>
      <c r="BI169" s="22"/>
    </row>
    <row r="170" spans="1:61" s="3" customFormat="1" ht="15.75" customHeight="1" x14ac:dyDescent="0.25">
      <c r="A170" s="4"/>
      <c r="B170" s="5"/>
      <c r="C170" s="5"/>
      <c r="H170" s="13"/>
      <c r="I170" s="15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5"/>
      <c r="AA170" s="9"/>
      <c r="AC170" s="13"/>
      <c r="AG170" s="9"/>
      <c r="AM170" s="9"/>
      <c r="AS170" s="9"/>
      <c r="AY170" s="9"/>
      <c r="BI170" s="22"/>
    </row>
    <row r="171" spans="1:61" s="3" customFormat="1" ht="15.75" customHeight="1" x14ac:dyDescent="0.25">
      <c r="A171" s="4"/>
      <c r="B171" s="5"/>
      <c r="C171" s="5"/>
      <c r="H171" s="13"/>
      <c r="I171" s="15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5"/>
      <c r="AA171" s="9"/>
      <c r="AC171" s="13"/>
      <c r="AG171" s="9"/>
      <c r="AM171" s="9"/>
      <c r="AS171" s="9"/>
      <c r="AY171" s="9"/>
      <c r="BI171" s="22"/>
    </row>
    <row r="172" spans="1:61" s="3" customFormat="1" ht="15.75" customHeight="1" x14ac:dyDescent="0.25">
      <c r="A172" s="4"/>
      <c r="B172" s="5"/>
      <c r="C172" s="5"/>
      <c r="H172" s="13"/>
      <c r="I172" s="15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5"/>
      <c r="AA172" s="9"/>
      <c r="AC172" s="13"/>
      <c r="AG172" s="9"/>
      <c r="AM172" s="9"/>
      <c r="AS172" s="9"/>
      <c r="AY172" s="9"/>
      <c r="BI172" s="22"/>
    </row>
    <row r="173" spans="1:61" s="3" customFormat="1" ht="15.75" customHeight="1" x14ac:dyDescent="0.25">
      <c r="A173" s="4"/>
      <c r="B173" s="5"/>
      <c r="C173" s="5"/>
      <c r="H173" s="13"/>
      <c r="I173" s="15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5"/>
      <c r="AA173" s="9"/>
      <c r="AC173" s="13"/>
      <c r="AG173" s="9"/>
      <c r="AM173" s="9"/>
      <c r="AS173" s="9"/>
      <c r="AY173" s="9"/>
      <c r="BI173" s="22"/>
    </row>
    <row r="174" spans="1:61" s="3" customFormat="1" ht="15.75" customHeight="1" x14ac:dyDescent="0.25">
      <c r="A174" s="4"/>
      <c r="B174" s="5"/>
      <c r="C174" s="5"/>
      <c r="H174" s="13"/>
      <c r="I174" s="15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5"/>
      <c r="AA174" s="9"/>
      <c r="AC174" s="13"/>
      <c r="AG174" s="9"/>
      <c r="AM174" s="9"/>
      <c r="AS174" s="9"/>
      <c r="AY174" s="9"/>
      <c r="BI174" s="22"/>
    </row>
    <row r="175" spans="1:61" s="3" customFormat="1" ht="15.75" customHeight="1" x14ac:dyDescent="0.25">
      <c r="A175" s="4"/>
      <c r="B175" s="5"/>
      <c r="C175" s="5"/>
      <c r="H175" s="13"/>
      <c r="I175" s="15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5"/>
      <c r="AA175" s="9"/>
      <c r="AC175" s="13"/>
      <c r="AG175" s="9"/>
      <c r="AM175" s="9"/>
      <c r="AS175" s="9"/>
      <c r="AY175" s="9"/>
      <c r="BI175" s="22"/>
    </row>
    <row r="176" spans="1:61" s="3" customFormat="1" ht="15.75" customHeight="1" x14ac:dyDescent="0.25">
      <c r="A176" s="4"/>
      <c r="B176" s="5"/>
      <c r="C176" s="5"/>
      <c r="H176" s="13"/>
      <c r="I176" s="15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5"/>
      <c r="AA176" s="9"/>
      <c r="AC176" s="13"/>
      <c r="AG176" s="9"/>
      <c r="AM176" s="9"/>
      <c r="AS176" s="9"/>
      <c r="AY176" s="9"/>
      <c r="BI176" s="22"/>
    </row>
    <row r="177" spans="1:61" s="3" customFormat="1" ht="15.75" customHeight="1" x14ac:dyDescent="0.25">
      <c r="A177" s="4"/>
      <c r="B177" s="5"/>
      <c r="C177" s="5"/>
      <c r="H177" s="13"/>
      <c r="I177" s="15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5"/>
      <c r="AA177" s="9"/>
      <c r="AC177" s="13"/>
      <c r="AG177" s="9"/>
      <c r="AM177" s="9"/>
      <c r="AS177" s="9"/>
      <c r="AY177" s="9"/>
      <c r="BI177" s="22"/>
    </row>
    <row r="178" spans="1:61" s="3" customFormat="1" ht="15.75" customHeight="1" x14ac:dyDescent="0.25">
      <c r="A178" s="4"/>
      <c r="B178" s="5"/>
      <c r="C178" s="5"/>
      <c r="H178" s="13"/>
      <c r="I178" s="15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5"/>
      <c r="AA178" s="9"/>
      <c r="AC178" s="13"/>
      <c r="AG178" s="9"/>
      <c r="AM178" s="9"/>
      <c r="AS178" s="9"/>
      <c r="AY178" s="9"/>
      <c r="BI178" s="22"/>
    </row>
    <row r="179" spans="1:61" s="3" customFormat="1" ht="15.75" customHeight="1" x14ac:dyDescent="0.25">
      <c r="A179" s="4"/>
      <c r="B179" s="5"/>
      <c r="C179" s="5"/>
      <c r="H179" s="13"/>
      <c r="I179" s="15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5"/>
      <c r="AA179" s="9"/>
      <c r="AC179" s="13"/>
      <c r="AG179" s="9"/>
      <c r="AM179" s="9"/>
      <c r="AS179" s="9"/>
      <c r="AY179" s="9"/>
      <c r="BI179" s="22"/>
    </row>
    <row r="180" spans="1:61" s="3" customFormat="1" ht="15.75" customHeight="1" x14ac:dyDescent="0.25">
      <c r="A180" s="4"/>
      <c r="B180" s="5"/>
      <c r="C180" s="5"/>
      <c r="H180" s="13"/>
      <c r="I180" s="15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5"/>
      <c r="AA180" s="9"/>
      <c r="AC180" s="13"/>
      <c r="AG180" s="9"/>
      <c r="AM180" s="9"/>
      <c r="AS180" s="9"/>
      <c r="AY180" s="9"/>
      <c r="BI180" s="22"/>
    </row>
    <row r="181" spans="1:61" s="3" customFormat="1" ht="15.75" customHeight="1" x14ac:dyDescent="0.25">
      <c r="A181" s="4"/>
      <c r="B181" s="5"/>
      <c r="C181" s="5"/>
      <c r="H181" s="13"/>
      <c r="I181" s="15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5"/>
      <c r="AA181" s="9"/>
      <c r="AC181" s="13"/>
      <c r="AG181" s="9"/>
      <c r="AM181" s="9"/>
      <c r="AS181" s="9"/>
      <c r="AY181" s="9"/>
      <c r="BI181" s="22"/>
    </row>
    <row r="182" spans="1:61" s="3" customFormat="1" ht="15.75" customHeight="1" x14ac:dyDescent="0.25">
      <c r="A182" s="4"/>
      <c r="B182" s="5"/>
      <c r="C182" s="5"/>
      <c r="H182" s="13"/>
      <c r="I182" s="15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5"/>
      <c r="AA182" s="9"/>
      <c r="AC182" s="13"/>
      <c r="AG182" s="9"/>
      <c r="AM182" s="9"/>
      <c r="AS182" s="9"/>
      <c r="AY182" s="9"/>
      <c r="BI182" s="22"/>
    </row>
    <row r="183" spans="1:61" s="3" customFormat="1" ht="15.75" customHeight="1" x14ac:dyDescent="0.25">
      <c r="A183" s="4"/>
      <c r="B183" s="5"/>
      <c r="C183" s="5"/>
      <c r="H183" s="13"/>
      <c r="I183" s="15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5"/>
      <c r="AA183" s="9"/>
      <c r="AC183" s="13"/>
      <c r="AG183" s="9"/>
      <c r="AM183" s="9"/>
      <c r="AS183" s="9"/>
      <c r="AY183" s="9"/>
      <c r="BI183" s="22"/>
    </row>
    <row r="184" spans="1:61" s="3" customFormat="1" ht="15.75" customHeight="1" x14ac:dyDescent="0.25">
      <c r="A184" s="4"/>
      <c r="B184" s="5"/>
      <c r="C184" s="5"/>
      <c r="H184" s="13"/>
      <c r="I184" s="15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5"/>
      <c r="AA184" s="9"/>
      <c r="AC184" s="13"/>
      <c r="AG184" s="9"/>
      <c r="AM184" s="9"/>
      <c r="AS184" s="9"/>
      <c r="AY184" s="9"/>
      <c r="BI184" s="22"/>
    </row>
    <row r="185" spans="1:61" s="3" customFormat="1" ht="15.75" customHeight="1" x14ac:dyDescent="0.25">
      <c r="A185" s="4"/>
      <c r="B185" s="5"/>
      <c r="C185" s="5"/>
      <c r="H185" s="13"/>
      <c r="I185" s="15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5"/>
      <c r="AA185" s="9"/>
      <c r="AC185" s="13"/>
      <c r="AG185" s="9"/>
      <c r="AM185" s="9"/>
      <c r="AS185" s="9"/>
      <c r="AY185" s="9"/>
      <c r="BI185" s="22"/>
    </row>
    <row r="186" spans="1:61" s="3" customFormat="1" ht="15.75" customHeight="1" x14ac:dyDescent="0.25">
      <c r="A186" s="4"/>
      <c r="B186" s="5"/>
      <c r="C186" s="5"/>
      <c r="H186" s="13"/>
      <c r="I186" s="15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5"/>
      <c r="AA186" s="9"/>
      <c r="AC186" s="13"/>
      <c r="AG186" s="9"/>
      <c r="AM186" s="9"/>
      <c r="AS186" s="9"/>
      <c r="AY186" s="9"/>
      <c r="BI186" s="22"/>
    </row>
    <row r="187" spans="1:61" s="3" customFormat="1" ht="15.75" customHeight="1" x14ac:dyDescent="0.25">
      <c r="A187" s="4"/>
      <c r="B187" s="5"/>
      <c r="C187" s="5"/>
      <c r="H187" s="13"/>
      <c r="I187" s="15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5"/>
      <c r="AA187" s="9"/>
      <c r="AC187" s="13"/>
      <c r="AG187" s="9"/>
      <c r="AM187" s="9"/>
      <c r="AS187" s="9"/>
      <c r="AY187" s="9"/>
      <c r="BI187" s="22"/>
    </row>
    <row r="188" spans="1:61" s="3" customFormat="1" ht="15.75" customHeight="1" x14ac:dyDescent="0.25">
      <c r="A188" s="4"/>
      <c r="B188" s="5"/>
      <c r="C188" s="5"/>
      <c r="H188" s="13"/>
      <c r="I188" s="15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5"/>
      <c r="AA188" s="9"/>
      <c r="AC188" s="13"/>
      <c r="AG188" s="9"/>
      <c r="AM188" s="9"/>
      <c r="AS188" s="9"/>
      <c r="AY188" s="9"/>
      <c r="BI188" s="22"/>
    </row>
    <row r="189" spans="1:61" s="3" customFormat="1" ht="15.75" customHeight="1" x14ac:dyDescent="0.25">
      <c r="A189" s="4"/>
      <c r="B189" s="5"/>
      <c r="C189" s="5"/>
      <c r="H189" s="13"/>
      <c r="I189" s="15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5"/>
      <c r="AA189" s="9"/>
      <c r="AC189" s="13"/>
      <c r="AG189" s="9"/>
      <c r="AM189" s="9"/>
      <c r="AS189" s="9"/>
      <c r="AY189" s="9"/>
      <c r="BI189" s="22"/>
    </row>
    <row r="190" spans="1:61" s="3" customFormat="1" ht="15.75" customHeight="1" x14ac:dyDescent="0.25">
      <c r="A190" s="4"/>
      <c r="B190" s="5"/>
      <c r="C190" s="5"/>
      <c r="H190" s="13"/>
      <c r="I190" s="15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5"/>
      <c r="AA190" s="9"/>
      <c r="AC190" s="13"/>
      <c r="AG190" s="9"/>
      <c r="AM190" s="9"/>
      <c r="AS190" s="9"/>
      <c r="AY190" s="9"/>
      <c r="BI190" s="22"/>
    </row>
    <row r="191" spans="1:61" s="3" customFormat="1" ht="15.75" customHeight="1" x14ac:dyDescent="0.25">
      <c r="A191" s="4"/>
      <c r="B191" s="5"/>
      <c r="C191" s="5"/>
      <c r="H191" s="13"/>
      <c r="I191" s="15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5"/>
      <c r="AA191" s="9"/>
      <c r="AC191" s="13"/>
      <c r="AG191" s="9"/>
      <c r="AM191" s="9"/>
      <c r="AS191" s="9"/>
      <c r="AY191" s="9"/>
      <c r="BI191" s="22"/>
    </row>
    <row r="192" spans="1:61" s="3" customFormat="1" ht="15.75" customHeight="1" x14ac:dyDescent="0.25">
      <c r="A192" s="4"/>
      <c r="B192" s="5"/>
      <c r="C192" s="5"/>
      <c r="H192" s="13"/>
      <c r="I192" s="15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5"/>
      <c r="AA192" s="9"/>
      <c r="AC192" s="13"/>
      <c r="AG192" s="9"/>
      <c r="AM192" s="9"/>
      <c r="AS192" s="9"/>
      <c r="AY192" s="9"/>
      <c r="BI192" s="22"/>
    </row>
    <row r="193" spans="1:61" s="3" customFormat="1" ht="15.75" customHeight="1" x14ac:dyDescent="0.25">
      <c r="A193" s="4"/>
      <c r="B193" s="5"/>
      <c r="C193" s="5"/>
      <c r="H193" s="13"/>
      <c r="I193" s="15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5"/>
      <c r="AA193" s="9"/>
      <c r="AC193" s="13"/>
      <c r="AG193" s="9"/>
      <c r="AM193" s="9"/>
      <c r="AS193" s="9"/>
      <c r="AY193" s="9"/>
      <c r="BI193" s="22"/>
    </row>
    <row r="194" spans="1:61" s="3" customFormat="1" ht="15.75" customHeight="1" x14ac:dyDescent="0.25">
      <c r="A194" s="4"/>
      <c r="B194" s="5"/>
      <c r="C194" s="5"/>
      <c r="H194" s="13"/>
      <c r="I194" s="15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5"/>
      <c r="AA194" s="9"/>
      <c r="AC194" s="13"/>
      <c r="AG194" s="9"/>
      <c r="AM194" s="9"/>
      <c r="AS194" s="9"/>
      <c r="AY194" s="9"/>
      <c r="BI194" s="22"/>
    </row>
    <row r="195" spans="1:61" s="3" customFormat="1" ht="15.75" customHeight="1" x14ac:dyDescent="0.25">
      <c r="A195" s="4"/>
      <c r="B195" s="5"/>
      <c r="C195" s="5"/>
      <c r="H195" s="13"/>
      <c r="I195" s="15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5"/>
      <c r="AA195" s="9"/>
      <c r="AC195" s="13"/>
      <c r="AG195" s="9"/>
      <c r="AM195" s="9"/>
      <c r="AS195" s="9"/>
      <c r="AY195" s="9"/>
      <c r="BI195" s="22"/>
    </row>
    <row r="196" spans="1:61" s="3" customFormat="1" ht="15.75" customHeight="1" x14ac:dyDescent="0.25">
      <c r="A196" s="4"/>
      <c r="B196" s="5"/>
      <c r="C196" s="5"/>
      <c r="H196" s="13"/>
      <c r="I196" s="15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5"/>
      <c r="AA196" s="9"/>
      <c r="AC196" s="13"/>
      <c r="AG196" s="9"/>
      <c r="AM196" s="9"/>
      <c r="AS196" s="9"/>
      <c r="AY196" s="9"/>
      <c r="BI196" s="22"/>
    </row>
    <row r="197" spans="1:61" s="3" customFormat="1" ht="15.75" customHeight="1" x14ac:dyDescent="0.25">
      <c r="A197" s="4"/>
      <c r="B197" s="5"/>
      <c r="C197" s="5"/>
      <c r="H197" s="13"/>
      <c r="I197" s="15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5"/>
      <c r="AA197" s="9"/>
      <c r="AC197" s="13"/>
      <c r="AG197" s="9"/>
      <c r="AM197" s="9"/>
      <c r="AS197" s="9"/>
      <c r="AY197" s="9"/>
      <c r="BI197" s="22"/>
    </row>
    <row r="198" spans="1:61" s="3" customFormat="1" ht="15.75" customHeight="1" x14ac:dyDescent="0.25">
      <c r="A198" s="4"/>
      <c r="B198" s="5"/>
      <c r="C198" s="5"/>
      <c r="H198" s="13"/>
      <c r="I198" s="15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5"/>
      <c r="AA198" s="9"/>
      <c r="AC198" s="13"/>
      <c r="AG198" s="9"/>
      <c r="AM198" s="9"/>
      <c r="AS198" s="9"/>
      <c r="AY198" s="9"/>
      <c r="BI198" s="21"/>
    </row>
    <row r="199" spans="1:61" s="3" customFormat="1" ht="15.75" customHeight="1" x14ac:dyDescent="0.25">
      <c r="A199" s="4"/>
      <c r="B199" s="5"/>
      <c r="C199" s="5"/>
      <c r="H199" s="13"/>
      <c r="I199" s="15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5"/>
      <c r="AA199" s="9"/>
      <c r="AC199" s="13"/>
      <c r="AG199" s="9"/>
      <c r="AM199" s="9"/>
      <c r="AS199" s="9"/>
      <c r="AY199" s="9"/>
      <c r="BI199" s="21"/>
    </row>
    <row r="200" spans="1:61" s="3" customFormat="1" ht="15.75" customHeight="1" x14ac:dyDescent="0.25">
      <c r="A200" s="4"/>
      <c r="B200" s="5"/>
      <c r="C200" s="5"/>
      <c r="H200" s="13"/>
      <c r="I200" s="15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5"/>
      <c r="AA200" s="9"/>
      <c r="AC200" s="13"/>
      <c r="AG200" s="9"/>
      <c r="AM200" s="9"/>
      <c r="AS200" s="9"/>
      <c r="AY200" s="9"/>
      <c r="BI200" s="21"/>
    </row>
    <row r="201" spans="1:61" s="3" customFormat="1" ht="15.75" customHeight="1" x14ac:dyDescent="0.25">
      <c r="A201" s="4"/>
      <c r="B201" s="5"/>
      <c r="C201" s="5"/>
      <c r="H201" s="13"/>
      <c r="I201" s="15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5"/>
      <c r="AA201" s="9"/>
      <c r="AC201" s="13"/>
      <c r="AG201" s="9"/>
      <c r="AM201" s="9"/>
      <c r="AS201" s="9"/>
      <c r="AY201" s="9"/>
      <c r="BI201" s="21"/>
    </row>
    <row r="202" spans="1:61" s="3" customFormat="1" ht="15.75" customHeight="1" x14ac:dyDescent="0.25">
      <c r="A202" s="4"/>
      <c r="B202" s="5"/>
      <c r="C202" s="5"/>
      <c r="H202" s="13"/>
      <c r="I202" s="15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5"/>
      <c r="AA202" s="9"/>
      <c r="AC202" s="13"/>
      <c r="AG202" s="9"/>
      <c r="AM202" s="9"/>
      <c r="AS202" s="9"/>
      <c r="AY202" s="9"/>
      <c r="BI202" s="21"/>
    </row>
    <row r="203" spans="1:61" s="3" customFormat="1" ht="15.75" customHeight="1" x14ac:dyDescent="0.25">
      <c r="A203" s="4"/>
      <c r="B203" s="5"/>
      <c r="C203" s="5"/>
      <c r="H203" s="13"/>
      <c r="I203" s="15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5"/>
      <c r="AA203" s="9"/>
      <c r="AC203" s="13"/>
      <c r="AG203" s="9"/>
      <c r="AM203" s="9"/>
      <c r="AS203" s="9"/>
      <c r="AY203" s="9"/>
      <c r="BI203" s="21"/>
    </row>
    <row r="204" spans="1:61" s="3" customFormat="1" ht="15.75" customHeight="1" x14ac:dyDescent="0.25">
      <c r="A204" s="4"/>
      <c r="B204" s="5"/>
      <c r="C204" s="5"/>
      <c r="H204" s="13"/>
      <c r="I204" s="15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5"/>
      <c r="AA204" s="9"/>
      <c r="AC204" s="13"/>
      <c r="AG204" s="9"/>
      <c r="AM204" s="9"/>
      <c r="AS204" s="9"/>
      <c r="AY204" s="9"/>
      <c r="BI204" s="21"/>
    </row>
    <row r="205" spans="1:61" s="3" customFormat="1" ht="15.75" customHeight="1" x14ac:dyDescent="0.25">
      <c r="A205" s="4"/>
      <c r="B205" s="5"/>
      <c r="C205" s="5"/>
      <c r="H205" s="13"/>
      <c r="I205" s="15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5"/>
      <c r="AA205" s="9"/>
      <c r="AC205" s="13"/>
      <c r="AG205" s="9"/>
      <c r="AM205" s="9"/>
      <c r="AS205" s="9"/>
      <c r="AY205" s="9"/>
      <c r="BI205" s="21"/>
    </row>
    <row r="206" spans="1:61" s="3" customFormat="1" ht="15.75" customHeight="1" x14ac:dyDescent="0.25">
      <c r="A206" s="4"/>
      <c r="B206" s="5"/>
      <c r="C206" s="5"/>
      <c r="H206" s="13"/>
      <c r="I206" s="15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5"/>
      <c r="AA206" s="9"/>
      <c r="AC206" s="13"/>
      <c r="AG206" s="9"/>
      <c r="AM206" s="9"/>
      <c r="AS206" s="9"/>
      <c r="AY206" s="9"/>
      <c r="BI206" s="21"/>
    </row>
    <row r="207" spans="1:61" s="3" customFormat="1" ht="15.75" customHeight="1" x14ac:dyDescent="0.25">
      <c r="A207" s="4"/>
      <c r="B207" s="5"/>
      <c r="C207" s="5"/>
      <c r="H207" s="13"/>
      <c r="I207" s="15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5"/>
      <c r="AA207" s="9"/>
      <c r="AC207" s="13"/>
      <c r="AG207" s="9"/>
      <c r="AM207" s="9"/>
      <c r="AS207" s="9"/>
      <c r="AY207" s="9"/>
      <c r="BI207" s="21"/>
    </row>
    <row r="208" spans="1:61" s="3" customFormat="1" ht="15.75" customHeight="1" x14ac:dyDescent="0.25">
      <c r="A208" s="4"/>
      <c r="B208" s="5"/>
      <c r="C208" s="5"/>
      <c r="H208" s="13"/>
      <c r="I208" s="15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5"/>
      <c r="AA208" s="9"/>
      <c r="AC208" s="13"/>
      <c r="AG208" s="9"/>
      <c r="AM208" s="9"/>
      <c r="AS208" s="9"/>
      <c r="AY208" s="9"/>
      <c r="BI208" s="21"/>
    </row>
    <row r="209" spans="1:61" s="3" customFormat="1" ht="15.75" customHeight="1" x14ac:dyDescent="0.25">
      <c r="A209" s="4"/>
      <c r="B209" s="5"/>
      <c r="C209" s="5"/>
      <c r="H209" s="13"/>
      <c r="I209" s="15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5"/>
      <c r="AA209" s="9"/>
      <c r="AC209" s="13"/>
      <c r="AG209" s="9"/>
      <c r="AM209" s="9"/>
      <c r="AS209" s="9"/>
      <c r="AY209" s="9"/>
      <c r="BI209" s="21"/>
    </row>
    <row r="210" spans="1:61" s="3" customFormat="1" ht="15.75" customHeight="1" x14ac:dyDescent="0.25">
      <c r="A210" s="4"/>
      <c r="B210" s="5"/>
      <c r="C210" s="5"/>
      <c r="H210" s="13"/>
      <c r="I210" s="15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5"/>
      <c r="AA210" s="9"/>
      <c r="AC210" s="13"/>
      <c r="AG210" s="9"/>
      <c r="AM210" s="9"/>
      <c r="AS210" s="9"/>
      <c r="AY210" s="9"/>
      <c r="BI210" s="21"/>
    </row>
    <row r="211" spans="1:61" s="3" customFormat="1" ht="15.75" customHeight="1" x14ac:dyDescent="0.25">
      <c r="A211" s="4"/>
      <c r="B211" s="5"/>
      <c r="C211" s="5"/>
      <c r="H211" s="13"/>
      <c r="I211" s="15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5"/>
      <c r="AA211" s="9"/>
      <c r="AC211" s="13"/>
      <c r="AG211" s="9"/>
      <c r="AM211" s="9"/>
      <c r="AS211" s="9"/>
      <c r="AY211" s="9"/>
      <c r="BI211" s="21"/>
    </row>
    <row r="212" spans="1:61" s="3" customFormat="1" ht="15.75" customHeight="1" x14ac:dyDescent="0.25">
      <c r="A212" s="4"/>
      <c r="B212" s="5"/>
      <c r="C212" s="5"/>
      <c r="H212" s="13"/>
      <c r="I212" s="15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5"/>
      <c r="AA212" s="9"/>
      <c r="AC212" s="13"/>
      <c r="AG212" s="9"/>
      <c r="AM212" s="9"/>
      <c r="AS212" s="9"/>
      <c r="AY212" s="9"/>
      <c r="BI212" s="21"/>
    </row>
    <row r="213" spans="1:61" s="3" customFormat="1" ht="15.75" customHeight="1" x14ac:dyDescent="0.25">
      <c r="A213" s="4"/>
      <c r="B213" s="6"/>
      <c r="C213" s="6"/>
      <c r="H213" s="13"/>
      <c r="I213" s="15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5"/>
      <c r="AA213" s="9"/>
      <c r="AC213" s="13"/>
      <c r="AG213" s="9"/>
      <c r="AM213" s="9"/>
      <c r="AS213" s="9"/>
      <c r="AY213" s="9"/>
      <c r="BI213" s="21"/>
    </row>
    <row r="214" spans="1:61" s="3" customFormat="1" ht="15.75" customHeight="1" x14ac:dyDescent="0.25">
      <c r="A214" s="4"/>
      <c r="B214" s="6"/>
      <c r="C214" s="6"/>
      <c r="H214" s="13"/>
      <c r="I214" s="15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5"/>
      <c r="AA214" s="9"/>
      <c r="AC214" s="13"/>
      <c r="AG214" s="9"/>
      <c r="AM214" s="9"/>
      <c r="AS214" s="9"/>
      <c r="AY214" s="9"/>
      <c r="BI214" s="21"/>
    </row>
    <row r="215" spans="1:61" s="3" customFormat="1" ht="15.75" customHeight="1" x14ac:dyDescent="0.25">
      <c r="A215" s="4"/>
      <c r="B215" s="6"/>
      <c r="C215" s="6"/>
      <c r="H215" s="13"/>
      <c r="I215" s="15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5"/>
      <c r="AA215" s="9"/>
      <c r="AC215" s="13"/>
      <c r="AG215" s="9"/>
      <c r="AM215" s="9"/>
      <c r="AS215" s="9"/>
      <c r="AY215" s="9"/>
      <c r="BI215" s="21"/>
    </row>
    <row r="216" spans="1:61" s="3" customFormat="1" ht="15.75" customHeight="1" x14ac:dyDescent="0.25">
      <c r="A216" s="4"/>
      <c r="B216" s="6"/>
      <c r="C216" s="6"/>
      <c r="H216" s="13"/>
      <c r="I216" s="15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5"/>
      <c r="AA216" s="9"/>
      <c r="AC216" s="13"/>
      <c r="AG216" s="9"/>
      <c r="AM216" s="9"/>
      <c r="AS216" s="9"/>
      <c r="AY216" s="9"/>
      <c r="BI216" s="21"/>
    </row>
    <row r="217" spans="1:61" s="3" customFormat="1" ht="15.75" customHeight="1" x14ac:dyDescent="0.25">
      <c r="A217" s="4"/>
      <c r="B217" s="6"/>
      <c r="C217" s="6"/>
      <c r="H217" s="13"/>
      <c r="I217" s="15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5"/>
      <c r="AA217" s="9"/>
      <c r="AC217" s="13"/>
      <c r="AG217" s="9"/>
      <c r="AM217" s="9"/>
      <c r="AS217" s="9"/>
      <c r="AY217" s="9"/>
      <c r="BI217" s="21"/>
    </row>
    <row r="218" spans="1:61" s="3" customFormat="1" ht="15.75" customHeight="1" x14ac:dyDescent="0.25">
      <c r="A218" s="4"/>
      <c r="B218" s="6"/>
      <c r="C218" s="6"/>
      <c r="H218" s="13"/>
      <c r="I218" s="15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5"/>
      <c r="AA218" s="9"/>
      <c r="AC218" s="13"/>
      <c r="AG218" s="9"/>
      <c r="AM218" s="9"/>
      <c r="AS218" s="9"/>
      <c r="AY218" s="9"/>
      <c r="BI218" s="21"/>
    </row>
    <row r="219" spans="1:61" s="3" customFormat="1" ht="15.75" customHeight="1" x14ac:dyDescent="0.25">
      <c r="A219" s="4"/>
      <c r="B219" s="6"/>
      <c r="C219" s="6"/>
      <c r="H219" s="13"/>
      <c r="I219" s="15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5"/>
      <c r="AA219" s="9"/>
      <c r="AC219" s="13"/>
      <c r="AG219" s="9"/>
      <c r="AM219" s="9"/>
      <c r="AS219" s="9"/>
      <c r="AY219" s="9"/>
      <c r="BI219" s="21"/>
    </row>
    <row r="220" spans="1:61" s="3" customFormat="1" ht="15.75" customHeight="1" x14ac:dyDescent="0.25">
      <c r="A220" s="4"/>
      <c r="B220" s="6"/>
      <c r="C220" s="6"/>
      <c r="H220" s="13"/>
      <c r="I220" s="15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5"/>
      <c r="AA220" s="9"/>
      <c r="AC220" s="13"/>
      <c r="AG220" s="9"/>
      <c r="AM220" s="9"/>
      <c r="AS220" s="9"/>
      <c r="AY220" s="9"/>
      <c r="BI220" s="21"/>
    </row>
    <row r="221" spans="1:61" s="3" customFormat="1" ht="15.75" customHeight="1" x14ac:dyDescent="0.25">
      <c r="A221" s="4"/>
      <c r="B221" s="6"/>
      <c r="C221" s="6"/>
      <c r="H221" s="13"/>
      <c r="I221" s="15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5"/>
      <c r="AA221" s="9"/>
      <c r="AC221" s="13"/>
      <c r="AG221" s="9"/>
      <c r="AM221" s="9"/>
      <c r="AS221" s="9"/>
      <c r="AY221" s="9"/>
      <c r="BI221" s="21"/>
    </row>
    <row r="222" spans="1:61" ht="15.75" customHeight="1" x14ac:dyDescent="0.25">
      <c r="A222" s="7"/>
      <c r="B222" s="8"/>
      <c r="C222" s="8"/>
    </row>
    <row r="223" spans="1:61" ht="15.75" customHeight="1" x14ac:dyDescent="0.25">
      <c r="A223" s="7"/>
      <c r="B223" s="8"/>
      <c r="C223" s="8"/>
    </row>
    <row r="224" spans="1:61" ht="15.75" customHeight="1" x14ac:dyDescent="0.25">
      <c r="A224" s="7"/>
      <c r="B224" s="8"/>
      <c r="C224" s="8"/>
    </row>
    <row r="225" spans="1:3" ht="15.75" customHeight="1" x14ac:dyDescent="0.25">
      <c r="A225" s="7"/>
      <c r="B225" s="8"/>
      <c r="C225" s="8"/>
    </row>
    <row r="226" spans="1:3" ht="15.75" customHeight="1" x14ac:dyDescent="0.25">
      <c r="A226" s="7"/>
      <c r="B226" s="8"/>
      <c r="C226" s="8"/>
    </row>
    <row r="227" spans="1:3" ht="15.75" customHeight="1" x14ac:dyDescent="0.25">
      <c r="A227" s="7"/>
      <c r="B227" s="8"/>
      <c r="C227" s="8"/>
    </row>
    <row r="228" spans="1:3" ht="15.75" customHeight="1" x14ac:dyDescent="0.25">
      <c r="A228" s="7"/>
      <c r="B228" s="8"/>
      <c r="C228" s="8"/>
    </row>
    <row r="229" spans="1:3" ht="15.75" customHeight="1" x14ac:dyDescent="0.25">
      <c r="A229" s="7"/>
      <c r="B229" s="8"/>
      <c r="C229" s="8"/>
    </row>
    <row r="230" spans="1:3" ht="15.75" customHeight="1" x14ac:dyDescent="0.25">
      <c r="A230" s="7"/>
      <c r="B230" s="8"/>
      <c r="C230" s="8"/>
    </row>
    <row r="231" spans="1:3" ht="15.75" customHeight="1" x14ac:dyDescent="0.25">
      <c r="A231" s="7"/>
      <c r="B231" s="8"/>
      <c r="C231" s="8"/>
    </row>
    <row r="232" spans="1:3" ht="15.75" customHeight="1" x14ac:dyDescent="0.25">
      <c r="A232" s="7"/>
      <c r="B232" s="8"/>
      <c r="C232" s="8"/>
    </row>
    <row r="233" spans="1:3" ht="15.75" customHeight="1" x14ac:dyDescent="0.25">
      <c r="A233" s="7"/>
      <c r="B233" s="8"/>
      <c r="C233" s="8"/>
    </row>
    <row r="234" spans="1:3" ht="15.75" customHeight="1" x14ac:dyDescent="0.25">
      <c r="A234" s="7"/>
      <c r="B234" s="8"/>
      <c r="C234" s="8"/>
    </row>
    <row r="235" spans="1:3" ht="15.75" customHeight="1" x14ac:dyDescent="0.25">
      <c r="A235" s="7"/>
      <c r="B235" s="8"/>
      <c r="C235" s="8"/>
    </row>
    <row r="236" spans="1:3" ht="15.75" customHeight="1" x14ac:dyDescent="0.25">
      <c r="A236" s="7"/>
      <c r="B236" s="8"/>
      <c r="C236" s="8"/>
    </row>
    <row r="237" spans="1:3" ht="15.75" customHeight="1" x14ac:dyDescent="0.25">
      <c r="A237" s="7"/>
      <c r="B237" s="8"/>
      <c r="C237" s="8"/>
    </row>
    <row r="238" spans="1:3" ht="15.75" customHeight="1" x14ac:dyDescent="0.25">
      <c r="A238" s="7"/>
      <c r="B238" s="8"/>
      <c r="C238" s="8"/>
    </row>
    <row r="239" spans="1:3" ht="15.75" customHeight="1" x14ac:dyDescent="0.25">
      <c r="A239" s="7"/>
      <c r="B239" s="8"/>
      <c r="C239" s="8"/>
    </row>
    <row r="240" spans="1:3" ht="15.75" customHeight="1" x14ac:dyDescent="0.25">
      <c r="A240" s="7"/>
      <c r="B240" s="8"/>
      <c r="C240" s="8"/>
    </row>
    <row r="241" spans="1:3" ht="15.75" customHeight="1" x14ac:dyDescent="0.25">
      <c r="A241" s="7"/>
      <c r="B241" s="8"/>
      <c r="C241" s="8"/>
    </row>
    <row r="242" spans="1:3" ht="15.75" customHeight="1" x14ac:dyDescent="0.25">
      <c r="A242" s="7"/>
      <c r="B242" s="8"/>
      <c r="C242" s="8"/>
    </row>
    <row r="243" spans="1:3" ht="15.75" customHeight="1" x14ac:dyDescent="0.25">
      <c r="A243" s="7"/>
      <c r="B243" s="8"/>
      <c r="C243" s="8"/>
    </row>
    <row r="244" spans="1:3" ht="15.75" customHeight="1" x14ac:dyDescent="0.25">
      <c r="A244" s="7"/>
      <c r="B244" s="8"/>
      <c r="C244" s="8"/>
    </row>
    <row r="245" spans="1:3" ht="15.75" customHeight="1" x14ac:dyDescent="0.25">
      <c r="A245" s="7"/>
      <c r="B245" s="8"/>
      <c r="C245" s="8"/>
    </row>
    <row r="246" spans="1:3" ht="15.75" customHeight="1" x14ac:dyDescent="0.25">
      <c r="A246" s="7"/>
      <c r="B246" s="8"/>
      <c r="C246" s="8"/>
    </row>
    <row r="247" spans="1:3" ht="15.75" customHeight="1" x14ac:dyDescent="0.25">
      <c r="A247" s="7"/>
      <c r="B247" s="8"/>
      <c r="C247" s="8"/>
    </row>
    <row r="248" spans="1:3" ht="15.75" customHeight="1" x14ac:dyDescent="0.25">
      <c r="A248" s="7"/>
      <c r="B248" s="8"/>
      <c r="C248" s="8"/>
    </row>
    <row r="249" spans="1:3" ht="15.75" customHeight="1" x14ac:dyDescent="0.25">
      <c r="A249" s="7"/>
      <c r="B249" s="8"/>
      <c r="C249" s="8"/>
    </row>
    <row r="250" spans="1:3" ht="15.75" customHeight="1" x14ac:dyDescent="0.25">
      <c r="A250" s="7"/>
      <c r="B250" s="8"/>
      <c r="C250" s="8"/>
    </row>
    <row r="251" spans="1:3" ht="15.75" customHeight="1" x14ac:dyDescent="0.25">
      <c r="A251" s="7"/>
      <c r="B251" s="8"/>
      <c r="C251" s="8"/>
    </row>
    <row r="252" spans="1:3" ht="15.75" customHeight="1" x14ac:dyDescent="0.25">
      <c r="A252" s="7"/>
      <c r="B252" s="8"/>
      <c r="C252" s="8"/>
    </row>
    <row r="253" spans="1:3" ht="15.75" customHeight="1" x14ac:dyDescent="0.25">
      <c r="A253" s="7"/>
      <c r="B253" s="8"/>
      <c r="C253" s="8"/>
    </row>
    <row r="254" spans="1:3" ht="15.75" customHeight="1" x14ac:dyDescent="0.25">
      <c r="A254" s="7"/>
      <c r="B254" s="8"/>
      <c r="C254" s="8"/>
    </row>
    <row r="255" spans="1:3" ht="15.75" customHeight="1" x14ac:dyDescent="0.25">
      <c r="A255" s="7"/>
      <c r="B255" s="8"/>
      <c r="C255" s="8"/>
    </row>
    <row r="256" spans="1:3" x14ac:dyDescent="0.25">
      <c r="A256" s="7"/>
      <c r="B256" s="8"/>
      <c r="C256" s="8"/>
    </row>
    <row r="257" spans="1:3" x14ac:dyDescent="0.25">
      <c r="A257" s="7"/>
      <c r="B257" s="8"/>
      <c r="C257" s="8"/>
    </row>
    <row r="258" spans="1:3" x14ac:dyDescent="0.25">
      <c r="A258" s="7"/>
      <c r="B258" s="8"/>
      <c r="C258" s="8"/>
    </row>
    <row r="259" spans="1:3" x14ac:dyDescent="0.25">
      <c r="A259" s="7"/>
      <c r="B259" s="8"/>
      <c r="C259" s="8"/>
    </row>
    <row r="260" spans="1:3" x14ac:dyDescent="0.25">
      <c r="A260" s="7"/>
      <c r="B260" s="8"/>
      <c r="C260" s="8"/>
    </row>
    <row r="261" spans="1:3" x14ac:dyDescent="0.25">
      <c r="A261" s="7"/>
      <c r="B261" s="8"/>
      <c r="C261" s="8"/>
    </row>
    <row r="262" spans="1:3" x14ac:dyDescent="0.25">
      <c r="A262" s="7"/>
      <c r="B262" s="8"/>
      <c r="C262" s="8"/>
    </row>
    <row r="263" spans="1:3" x14ac:dyDescent="0.25">
      <c r="A263" s="7"/>
      <c r="B263" s="8"/>
      <c r="C263" s="8"/>
    </row>
    <row r="264" spans="1:3" x14ac:dyDescent="0.25">
      <c r="A264" s="7"/>
      <c r="B264" s="8"/>
      <c r="C264" s="8"/>
    </row>
    <row r="265" spans="1:3" x14ac:dyDescent="0.25">
      <c r="A265" s="7"/>
      <c r="B265" s="8"/>
      <c r="C265" s="8"/>
    </row>
    <row r="266" spans="1:3" x14ac:dyDescent="0.25">
      <c r="A266" s="7"/>
      <c r="B266" s="8"/>
      <c r="C266" s="8"/>
    </row>
    <row r="267" spans="1:3" x14ac:dyDescent="0.25">
      <c r="A267" s="7"/>
      <c r="B267" s="8"/>
      <c r="C267" s="8"/>
    </row>
    <row r="268" spans="1:3" x14ac:dyDescent="0.25">
      <c r="A268" s="7"/>
      <c r="B268" s="8"/>
      <c r="C268" s="8"/>
    </row>
    <row r="269" spans="1:3" x14ac:dyDescent="0.25">
      <c r="A269" s="7"/>
      <c r="B269" s="8"/>
      <c r="C269" s="8"/>
    </row>
    <row r="270" spans="1:3" x14ac:dyDescent="0.25">
      <c r="A270" s="7"/>
      <c r="B270" s="8"/>
      <c r="C270" s="8"/>
    </row>
    <row r="271" spans="1:3" x14ac:dyDescent="0.25">
      <c r="A271" s="7"/>
      <c r="B271" s="8"/>
      <c r="C271" s="8"/>
    </row>
    <row r="272" spans="1:3" x14ac:dyDescent="0.25">
      <c r="A272" s="7"/>
      <c r="B272" s="8"/>
      <c r="C272" s="8"/>
    </row>
    <row r="273" spans="1:3" x14ac:dyDescent="0.25">
      <c r="A273" s="7"/>
      <c r="B273" s="8"/>
      <c r="C273" s="8"/>
    </row>
    <row r="274" spans="1:3" x14ac:dyDescent="0.25">
      <c r="A274" s="7"/>
      <c r="B274" s="8"/>
      <c r="C274" s="8"/>
    </row>
    <row r="275" spans="1:3" x14ac:dyDescent="0.25">
      <c r="A275" s="7"/>
      <c r="B275" s="8"/>
      <c r="C275" s="8"/>
    </row>
    <row r="276" spans="1:3" x14ac:dyDescent="0.25">
      <c r="A276" s="7"/>
      <c r="B276" s="8"/>
      <c r="C276" s="8"/>
    </row>
    <row r="277" spans="1:3" x14ac:dyDescent="0.25">
      <c r="A277" s="7"/>
      <c r="B277" s="8"/>
      <c r="C277" s="8"/>
    </row>
  </sheetData>
  <sheetProtection selectLockedCells="1"/>
  <mergeCells count="101">
    <mergeCell ref="AB7:AG7"/>
    <mergeCell ref="AH7:AM7"/>
    <mergeCell ref="BH39:BH42"/>
    <mergeCell ref="B10:C10"/>
    <mergeCell ref="B26:C26"/>
    <mergeCell ref="B94:C94"/>
    <mergeCell ref="B44:C44"/>
    <mergeCell ref="B69:C69"/>
    <mergeCell ref="B6:B9"/>
    <mergeCell ref="C6:C9"/>
    <mergeCell ref="P7:U7"/>
    <mergeCell ref="V7:AA7"/>
    <mergeCell ref="P8:Q8"/>
    <mergeCell ref="R8:S8"/>
    <mergeCell ref="T8:T9"/>
    <mergeCell ref="U8:U9"/>
    <mergeCell ref="J7:O7"/>
    <mergeCell ref="O8:O9"/>
    <mergeCell ref="J8:K8"/>
    <mergeCell ref="L8:M8"/>
    <mergeCell ref="N8:N9"/>
    <mergeCell ref="AT8:AU8"/>
    <mergeCell ref="AV8:AW8"/>
    <mergeCell ref="AX8:AX9"/>
    <mergeCell ref="AZ119:BC119"/>
    <mergeCell ref="BD119:BE119"/>
    <mergeCell ref="AZ117:BC117"/>
    <mergeCell ref="BD117:BE117"/>
    <mergeCell ref="AZ118:BC118"/>
    <mergeCell ref="BD118:BE118"/>
    <mergeCell ref="D10:AY10"/>
    <mergeCell ref="D96:AY96"/>
    <mergeCell ref="A114:BE114"/>
    <mergeCell ref="D115:AY115"/>
    <mergeCell ref="AZ116:BC116"/>
    <mergeCell ref="BD116:BE116"/>
    <mergeCell ref="B27:C27"/>
    <mergeCell ref="B70:C70"/>
    <mergeCell ref="B43:C43"/>
    <mergeCell ref="B96:C96"/>
    <mergeCell ref="B113:C113"/>
    <mergeCell ref="B115:C115"/>
    <mergeCell ref="B112:C112"/>
    <mergeCell ref="B95:C95"/>
    <mergeCell ref="A1:BE1"/>
    <mergeCell ref="A2:BE2"/>
    <mergeCell ref="A3:BE3"/>
    <mergeCell ref="A4:BE4"/>
    <mergeCell ref="AN7:AS7"/>
    <mergeCell ref="AT7:AY7"/>
    <mergeCell ref="A5:BE5"/>
    <mergeCell ref="A6:A9"/>
    <mergeCell ref="D8:E8"/>
    <mergeCell ref="F8:G8"/>
    <mergeCell ref="H8:H9"/>
    <mergeCell ref="I8:I9"/>
    <mergeCell ref="D6:AY6"/>
    <mergeCell ref="AZ6:BE7"/>
    <mergeCell ref="D7:I7"/>
    <mergeCell ref="BB8:BC8"/>
    <mergeCell ref="BD8:BD9"/>
    <mergeCell ref="BE8:BE9"/>
    <mergeCell ref="V8:W8"/>
    <mergeCell ref="X8:Y8"/>
    <mergeCell ref="AA8:AA9"/>
    <mergeCell ref="AN8:AO8"/>
    <mergeCell ref="AP8:AQ8"/>
    <mergeCell ref="AR8:AR9"/>
    <mergeCell ref="AY8:AY9"/>
    <mergeCell ref="AZ8:BA8"/>
    <mergeCell ref="AS8:AS9"/>
    <mergeCell ref="Z8:Z9"/>
    <mergeCell ref="AB8:AC8"/>
    <mergeCell ref="AZ27:BE27"/>
    <mergeCell ref="AL8:AL9"/>
    <mergeCell ref="AM8:AM9"/>
    <mergeCell ref="AD8:AE8"/>
    <mergeCell ref="AF8:AF9"/>
    <mergeCell ref="AG8:AG9"/>
    <mergeCell ref="AH8:AI8"/>
    <mergeCell ref="AJ8:AK8"/>
    <mergeCell ref="A148:AY148"/>
    <mergeCell ref="A149:AY149"/>
    <mergeCell ref="A131:AY131"/>
    <mergeCell ref="A146:AY146"/>
    <mergeCell ref="A126:AY126"/>
    <mergeCell ref="A130:AY130"/>
    <mergeCell ref="AZ146:BD146"/>
    <mergeCell ref="A147:AY147"/>
    <mergeCell ref="AZ125:BC125"/>
    <mergeCell ref="BD125:BE125"/>
    <mergeCell ref="AZ120:BC120"/>
    <mergeCell ref="BD120:BE120"/>
    <mergeCell ref="AZ124:BC124"/>
    <mergeCell ref="BD124:BE124"/>
    <mergeCell ref="AZ123:BC123"/>
    <mergeCell ref="BD123:BE123"/>
    <mergeCell ref="AZ121:BC121"/>
    <mergeCell ref="AZ122:BC122"/>
    <mergeCell ref="BD121:BE121"/>
    <mergeCell ref="BD122:BE122"/>
  </mergeCells>
  <phoneticPr fontId="0" type="noConversion"/>
  <pageMargins left="0.27559055118110237" right="0.19685039370078741" top="0.59055118110236227" bottom="0.59055118110236227" header="0.51181102362204722" footer="0.51181102362204722"/>
  <pageSetup paperSize="8" scale="40" firstPageNumber="0" fitToHeight="0" orientation="landscape" r:id="rId1"/>
  <headerFooter alignWithMargins="0">
    <oddHeader>&amp;R&amp;"Arial,Normál"&amp;12 1. számú melléklet a  ........................... alapképzési szak tantervéhez</oddHeader>
    <oddFooter>&amp;R&amp;Z&amp;F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43"/>
  <sheetViews>
    <sheetView workbookViewId="0">
      <selection activeCell="B22" sqref="B22"/>
    </sheetView>
  </sheetViews>
  <sheetFormatPr defaultRowHeight="12.75" x14ac:dyDescent="0.2"/>
  <cols>
    <col min="1" max="1" width="14.83203125" style="18" customWidth="1"/>
    <col min="2" max="2" width="65" bestFit="1" customWidth="1"/>
    <col min="3" max="3" width="20.5" customWidth="1"/>
    <col min="4" max="4" width="63.83203125" bestFit="1" customWidth="1"/>
  </cols>
  <sheetData>
    <row r="1" spans="1:5" ht="15" x14ac:dyDescent="0.2">
      <c r="A1" s="520" t="s">
        <v>59</v>
      </c>
      <c r="B1" s="520"/>
      <c r="C1" s="520"/>
      <c r="D1" s="520"/>
    </row>
    <row r="2" spans="1:5" ht="18.75" thickBot="1" x14ac:dyDescent="0.25">
      <c r="A2" s="521" t="s">
        <v>41</v>
      </c>
      <c r="B2" s="521"/>
      <c r="C2" s="521"/>
      <c r="D2" s="521"/>
    </row>
    <row r="3" spans="1:5" ht="16.5" thickTop="1" x14ac:dyDescent="0.25">
      <c r="A3" s="522" t="s">
        <v>42</v>
      </c>
      <c r="B3" s="524" t="s">
        <v>43</v>
      </c>
      <c r="C3" s="526" t="s">
        <v>44</v>
      </c>
      <c r="D3" s="527"/>
      <c r="E3" s="11"/>
    </row>
    <row r="4" spans="1:5" ht="15.75" x14ac:dyDescent="0.25">
      <c r="A4" s="523"/>
      <c r="B4" s="525"/>
      <c r="C4" s="23" t="s">
        <v>42</v>
      </c>
      <c r="D4" s="24" t="s">
        <v>45</v>
      </c>
      <c r="E4" s="11"/>
    </row>
    <row r="5" spans="1:5" ht="15" x14ac:dyDescent="0.25">
      <c r="A5" s="20" t="s">
        <v>176</v>
      </c>
      <c r="B5" s="25" t="s">
        <v>161</v>
      </c>
      <c r="C5" s="19" t="s">
        <v>174</v>
      </c>
      <c r="D5" s="26" t="s">
        <v>160</v>
      </c>
      <c r="E5" s="11"/>
    </row>
    <row r="6" spans="1:5" ht="15" x14ac:dyDescent="0.25">
      <c r="A6" s="20" t="s">
        <v>175</v>
      </c>
      <c r="B6" s="25" t="s">
        <v>162</v>
      </c>
      <c r="C6" s="20" t="s">
        <v>176</v>
      </c>
      <c r="D6" s="26" t="s">
        <v>161</v>
      </c>
      <c r="E6" s="11"/>
    </row>
    <row r="7" spans="1:5" ht="30" x14ac:dyDescent="0.25">
      <c r="A7" s="27" t="s">
        <v>240</v>
      </c>
      <c r="B7" s="28" t="s">
        <v>89</v>
      </c>
      <c r="C7" s="29" t="s">
        <v>190</v>
      </c>
      <c r="D7" s="30" t="s">
        <v>78</v>
      </c>
      <c r="E7" s="11"/>
    </row>
    <row r="8" spans="1:5" ht="18" customHeight="1" x14ac:dyDescent="0.25">
      <c r="A8" s="27" t="s">
        <v>191</v>
      </c>
      <c r="B8" s="30" t="s">
        <v>115</v>
      </c>
      <c r="C8" s="31" t="s">
        <v>240</v>
      </c>
      <c r="D8" s="28" t="s">
        <v>89</v>
      </c>
      <c r="E8" s="12"/>
    </row>
    <row r="9" spans="1:5" ht="15.75" x14ac:dyDescent="0.25">
      <c r="A9" s="32" t="s">
        <v>194</v>
      </c>
      <c r="B9" s="33" t="s">
        <v>111</v>
      </c>
      <c r="C9" s="32" t="s">
        <v>193</v>
      </c>
      <c r="D9" s="33" t="s">
        <v>74</v>
      </c>
      <c r="E9" s="11"/>
    </row>
    <row r="10" spans="1:5" ht="15.75" x14ac:dyDescent="0.25">
      <c r="A10" s="34" t="s">
        <v>195</v>
      </c>
      <c r="B10" s="33" t="s">
        <v>112</v>
      </c>
      <c r="C10" s="32" t="s">
        <v>194</v>
      </c>
      <c r="D10" s="33" t="s">
        <v>111</v>
      </c>
      <c r="E10" s="11"/>
    </row>
    <row r="11" spans="1:5" ht="15.75" x14ac:dyDescent="0.25">
      <c r="A11" s="34" t="s">
        <v>192</v>
      </c>
      <c r="B11" s="33" t="s">
        <v>109</v>
      </c>
      <c r="C11" s="29" t="s">
        <v>240</v>
      </c>
      <c r="D11" s="28" t="s">
        <v>89</v>
      </c>
      <c r="E11" s="11"/>
    </row>
    <row r="12" spans="1:5" ht="15.75" x14ac:dyDescent="0.25">
      <c r="A12" s="34" t="s">
        <v>217</v>
      </c>
      <c r="B12" s="35" t="s">
        <v>131</v>
      </c>
      <c r="C12" s="36" t="s">
        <v>192</v>
      </c>
      <c r="D12" s="37" t="s">
        <v>109</v>
      </c>
      <c r="E12" s="11"/>
    </row>
    <row r="13" spans="1:5" ht="15.75" x14ac:dyDescent="0.25">
      <c r="A13" s="34" t="s">
        <v>200</v>
      </c>
      <c r="B13" s="38" t="s">
        <v>87</v>
      </c>
      <c r="C13" s="29" t="s">
        <v>198</v>
      </c>
      <c r="D13" s="39" t="s">
        <v>86</v>
      </c>
      <c r="E13" s="11"/>
    </row>
    <row r="14" spans="1:5" ht="15.75" x14ac:dyDescent="0.25">
      <c r="A14" s="34" t="s">
        <v>201</v>
      </c>
      <c r="B14" s="38" t="s">
        <v>104</v>
      </c>
      <c r="C14" s="29" t="s">
        <v>200</v>
      </c>
      <c r="D14" s="38" t="s">
        <v>87</v>
      </c>
      <c r="E14" s="11"/>
    </row>
    <row r="15" spans="1:5" ht="15.75" x14ac:dyDescent="0.25">
      <c r="A15" s="34" t="s">
        <v>208</v>
      </c>
      <c r="B15" s="38" t="s">
        <v>82</v>
      </c>
      <c r="C15" s="29" t="s">
        <v>192</v>
      </c>
      <c r="D15" s="33" t="s">
        <v>109</v>
      </c>
      <c r="E15" s="11"/>
    </row>
    <row r="16" spans="1:5" ht="15" x14ac:dyDescent="0.25">
      <c r="A16" s="34" t="s">
        <v>206</v>
      </c>
      <c r="B16" s="40" t="s">
        <v>121</v>
      </c>
      <c r="C16" s="29" t="s">
        <v>174</v>
      </c>
      <c r="D16" s="26" t="s">
        <v>177</v>
      </c>
      <c r="E16" s="11"/>
    </row>
    <row r="17" spans="1:5" ht="15" x14ac:dyDescent="0.25">
      <c r="A17" s="34" t="s">
        <v>207</v>
      </c>
      <c r="B17" s="41" t="s">
        <v>122</v>
      </c>
      <c r="C17" s="29" t="s">
        <v>174</v>
      </c>
      <c r="D17" s="26" t="s">
        <v>177</v>
      </c>
      <c r="E17" s="11"/>
    </row>
    <row r="18" spans="1:5" ht="15.75" x14ac:dyDescent="0.25">
      <c r="A18" s="34" t="s">
        <v>209</v>
      </c>
      <c r="B18" s="38" t="s">
        <v>123</v>
      </c>
      <c r="C18" s="29" t="s">
        <v>183</v>
      </c>
      <c r="D18" s="33" t="s">
        <v>80</v>
      </c>
      <c r="E18" s="11"/>
    </row>
    <row r="19" spans="1:5" ht="15.75" x14ac:dyDescent="0.25">
      <c r="A19" s="34" t="s">
        <v>210</v>
      </c>
      <c r="B19" s="38" t="s">
        <v>124</v>
      </c>
      <c r="C19" s="29" t="s">
        <v>206</v>
      </c>
      <c r="D19" s="33" t="s">
        <v>122</v>
      </c>
      <c r="E19" s="11"/>
    </row>
    <row r="20" spans="1:5" ht="15.75" x14ac:dyDescent="0.25">
      <c r="A20" s="34" t="s">
        <v>211</v>
      </c>
      <c r="B20" s="38" t="s">
        <v>83</v>
      </c>
      <c r="C20" s="29" t="s">
        <v>208</v>
      </c>
      <c r="D20" s="38" t="s">
        <v>82</v>
      </c>
      <c r="E20" s="11"/>
    </row>
    <row r="21" spans="1:5" ht="15.75" x14ac:dyDescent="0.25">
      <c r="A21" s="34" t="s">
        <v>213</v>
      </c>
      <c r="B21" s="38" t="s">
        <v>127</v>
      </c>
      <c r="C21" s="29" t="s">
        <v>209</v>
      </c>
      <c r="D21" s="38" t="s">
        <v>123</v>
      </c>
      <c r="E21" s="11"/>
    </row>
    <row r="22" spans="1:5" ht="15.75" x14ac:dyDescent="0.25">
      <c r="A22" s="34" t="s">
        <v>214</v>
      </c>
      <c r="B22" s="38" t="s">
        <v>128</v>
      </c>
      <c r="C22" s="29" t="s">
        <v>208</v>
      </c>
      <c r="D22" s="38" t="s">
        <v>82</v>
      </c>
      <c r="E22" s="11"/>
    </row>
    <row r="23" spans="1:5" ht="15.75" x14ac:dyDescent="0.25">
      <c r="A23" s="34" t="s">
        <v>215</v>
      </c>
      <c r="B23" s="42" t="s">
        <v>105</v>
      </c>
      <c r="C23" s="29" t="s">
        <v>207</v>
      </c>
      <c r="D23" s="33" t="s">
        <v>122</v>
      </c>
      <c r="E23" s="11"/>
    </row>
    <row r="24" spans="1:5" ht="15.75" x14ac:dyDescent="0.25">
      <c r="A24" s="34" t="s">
        <v>215</v>
      </c>
      <c r="B24" s="42" t="s">
        <v>105</v>
      </c>
      <c r="C24" s="29" t="s">
        <v>209</v>
      </c>
      <c r="D24" s="38" t="s">
        <v>123</v>
      </c>
      <c r="E24" s="11"/>
    </row>
    <row r="25" spans="1:5" ht="15.75" x14ac:dyDescent="0.25">
      <c r="A25" s="34" t="s">
        <v>135</v>
      </c>
      <c r="B25" s="38" t="s">
        <v>129</v>
      </c>
      <c r="C25" s="29" t="s">
        <v>134</v>
      </c>
      <c r="D25" s="38" t="s">
        <v>125</v>
      </c>
      <c r="E25" s="11"/>
    </row>
    <row r="26" spans="1:5" s="17" customFormat="1" ht="15.75" x14ac:dyDescent="0.25">
      <c r="A26" s="34" t="s">
        <v>212</v>
      </c>
      <c r="B26" s="38" t="s">
        <v>126</v>
      </c>
      <c r="C26" s="29" t="s">
        <v>202</v>
      </c>
      <c r="D26" s="38" t="s">
        <v>114</v>
      </c>
      <c r="E26" s="11"/>
    </row>
    <row r="27" spans="1:5" s="17" customFormat="1" ht="15.75" x14ac:dyDescent="0.25">
      <c r="A27" s="34" t="s">
        <v>216</v>
      </c>
      <c r="B27" s="42" t="s">
        <v>130</v>
      </c>
      <c r="C27" s="29" t="s">
        <v>212</v>
      </c>
      <c r="D27" s="38" t="s">
        <v>126</v>
      </c>
      <c r="E27" s="11"/>
    </row>
    <row r="28" spans="1:5" s="17" customFormat="1" ht="15.75" x14ac:dyDescent="0.25">
      <c r="A28" s="34" t="s">
        <v>221</v>
      </c>
      <c r="B28" s="43" t="s">
        <v>84</v>
      </c>
      <c r="C28" s="29" t="s">
        <v>209</v>
      </c>
      <c r="D28" s="38" t="s">
        <v>123</v>
      </c>
      <c r="E28" s="11"/>
    </row>
    <row r="29" spans="1:5" s="17" customFormat="1" ht="15.75" x14ac:dyDescent="0.25">
      <c r="A29" s="34" t="s">
        <v>222</v>
      </c>
      <c r="B29" s="38" t="s">
        <v>88</v>
      </c>
      <c r="C29" s="29" t="s">
        <v>221</v>
      </c>
      <c r="D29" s="43" t="s">
        <v>84</v>
      </c>
      <c r="E29" s="11"/>
    </row>
    <row r="30" spans="1:5" s="17" customFormat="1" ht="15.75" x14ac:dyDescent="0.25">
      <c r="A30" s="34" t="s">
        <v>224</v>
      </c>
      <c r="B30" s="43" t="s">
        <v>85</v>
      </c>
      <c r="C30" s="29" t="s">
        <v>221</v>
      </c>
      <c r="D30" s="43" t="s">
        <v>84</v>
      </c>
      <c r="E30" s="11"/>
    </row>
    <row r="31" spans="1:5" s="17" customFormat="1" ht="15.75" x14ac:dyDescent="0.25">
      <c r="A31" s="34" t="s">
        <v>227</v>
      </c>
      <c r="B31" s="43" t="s">
        <v>107</v>
      </c>
      <c r="C31" s="29" t="s">
        <v>224</v>
      </c>
      <c r="D31" s="43" t="s">
        <v>85</v>
      </c>
      <c r="E31" s="11"/>
    </row>
    <row r="32" spans="1:5" s="17" customFormat="1" ht="15.75" x14ac:dyDescent="0.25">
      <c r="A32" s="34" t="s">
        <v>151</v>
      </c>
      <c r="B32" s="43" t="s">
        <v>60</v>
      </c>
      <c r="C32" s="29" t="s">
        <v>150</v>
      </c>
      <c r="D32" s="43" t="s">
        <v>61</v>
      </c>
      <c r="E32" s="11"/>
    </row>
    <row r="33" spans="1:5" s="17" customFormat="1" ht="15.75" x14ac:dyDescent="0.25">
      <c r="A33" s="34" t="s">
        <v>189</v>
      </c>
      <c r="B33" s="43" t="s">
        <v>62</v>
      </c>
      <c r="C33" s="29" t="s">
        <v>151</v>
      </c>
      <c r="D33" s="43" t="s">
        <v>60</v>
      </c>
      <c r="E33" s="11"/>
    </row>
    <row r="34" spans="1:5" s="17" customFormat="1" ht="15.75" x14ac:dyDescent="0.25">
      <c r="A34" s="34" t="s">
        <v>225</v>
      </c>
      <c r="B34" s="44" t="s">
        <v>170</v>
      </c>
      <c r="C34" s="29" t="s">
        <v>222</v>
      </c>
      <c r="D34" s="38" t="s">
        <v>88</v>
      </c>
      <c r="E34" s="11"/>
    </row>
    <row r="35" spans="1:5" s="17" customFormat="1" ht="15.75" x14ac:dyDescent="0.25">
      <c r="A35" s="34" t="s">
        <v>225</v>
      </c>
      <c r="B35" s="44" t="s">
        <v>170</v>
      </c>
      <c r="C35" s="29" t="s">
        <v>225</v>
      </c>
      <c r="D35" s="43" t="s">
        <v>85</v>
      </c>
      <c r="E35" s="11"/>
    </row>
    <row r="36" spans="1:5" ht="15.75" x14ac:dyDescent="0.25">
      <c r="A36" s="34" t="s">
        <v>228</v>
      </c>
      <c r="B36" s="38" t="s">
        <v>169</v>
      </c>
      <c r="C36" s="34" t="s">
        <v>225</v>
      </c>
      <c r="D36" s="38" t="s">
        <v>170</v>
      </c>
      <c r="E36" s="11"/>
    </row>
    <row r="37" spans="1:5" ht="15.75" x14ac:dyDescent="0.25">
      <c r="A37" s="34" t="s">
        <v>230</v>
      </c>
      <c r="B37" s="43" t="s">
        <v>138</v>
      </c>
      <c r="C37" s="29" t="s">
        <v>227</v>
      </c>
      <c r="D37" s="43" t="s">
        <v>107</v>
      </c>
      <c r="E37" s="11"/>
    </row>
    <row r="38" spans="1:5" ht="15" x14ac:dyDescent="0.2">
      <c r="A38" s="45" t="s">
        <v>180</v>
      </c>
      <c r="B38" s="46" t="s">
        <v>164</v>
      </c>
      <c r="C38" s="45" t="s">
        <v>179</v>
      </c>
      <c r="D38" s="46" t="s">
        <v>163</v>
      </c>
    </row>
    <row r="39" spans="1:5" ht="15" x14ac:dyDescent="0.2">
      <c r="A39" s="45" t="s">
        <v>181</v>
      </c>
      <c r="B39" s="46" t="s">
        <v>165</v>
      </c>
      <c r="C39" s="45" t="s">
        <v>180</v>
      </c>
      <c r="D39" s="46" t="s">
        <v>164</v>
      </c>
    </row>
    <row r="40" spans="1:5" ht="15" x14ac:dyDescent="0.2">
      <c r="A40" s="45" t="s">
        <v>182</v>
      </c>
      <c r="B40" s="46" t="s">
        <v>166</v>
      </c>
      <c r="C40" s="45" t="s">
        <v>181</v>
      </c>
      <c r="D40" s="46" t="s">
        <v>165</v>
      </c>
    </row>
    <row r="41" spans="1:5" ht="30" x14ac:dyDescent="0.2">
      <c r="A41" s="27" t="s">
        <v>235</v>
      </c>
      <c r="B41" s="47" t="s">
        <v>25</v>
      </c>
      <c r="C41" s="48" t="s">
        <v>234</v>
      </c>
      <c r="D41" s="49" t="s">
        <v>24</v>
      </c>
    </row>
    <row r="42" spans="1:5" ht="15.75" thickBot="1" x14ac:dyDescent="0.25">
      <c r="A42" s="50" t="s">
        <v>236</v>
      </c>
      <c r="B42" s="51" t="s">
        <v>71</v>
      </c>
      <c r="C42" s="52" t="s">
        <v>235</v>
      </c>
      <c r="D42" s="53" t="s">
        <v>25</v>
      </c>
    </row>
    <row r="43" spans="1:5" ht="13.5" thickTop="1" x14ac:dyDescent="0.2"/>
  </sheetData>
  <mergeCells count="5">
    <mergeCell ref="A1:D1"/>
    <mergeCell ref="A2:D2"/>
    <mergeCell ref="A3:A4"/>
    <mergeCell ref="B3:B4"/>
    <mergeCell ref="C3:D3"/>
  </mergeCells>
  <pageMargins left="0.7" right="0.7" top="0.75" bottom="0.75" header="0.3" footer="0.3"/>
  <pageSetup paperSize="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Props1.xml><?xml version="1.0" encoding="utf-8"?>
<ds:datastoreItem xmlns:ds="http://schemas.openxmlformats.org/officeDocument/2006/customXml" ds:itemID="{E42ECE88-EA56-4E4D-BC24-4B3ED7C2E7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E8EA2D-0767-4C7E-AA0F-EB0D3F02D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77C94A-CC39-406C-A387-40998D95CFA7}">
  <ds:schemaRefs>
    <ds:schemaRef ds:uri="bb055224-0e5d-42cf-bd71-66621e80eb4b"/>
    <ds:schemaRef ds:uri="http://www.w3.org/XML/1998/namespace"/>
    <ds:schemaRef ds:uri="http://purl.org/dc/terms/"/>
    <ds:schemaRef ds:uri="http://purl.org/dc/dcmitype/"/>
    <ds:schemaRef ds:uri="23ed7243-56cb-49c8-85d3-809170292752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TŰZVÉDELMIMÉRNÖKI</vt:lpstr>
      <vt:lpstr>Előtanulmányi rend</vt:lpstr>
      <vt:lpstr>TŰZVÉDELMIMÉRNÖKI!Nyomtatási_terület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horvathh</dc:creator>
  <cp:lastModifiedBy>Mikóczi Márta</cp:lastModifiedBy>
  <cp:lastPrinted>2024-10-21T09:10:48Z</cp:lastPrinted>
  <dcterms:created xsi:type="dcterms:W3CDTF">2012-06-06T13:13:53Z</dcterms:created>
  <dcterms:modified xsi:type="dcterms:W3CDTF">2024-10-21T09:11:40Z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